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K:\Staff\Tanya\Area Plan Documents - Demographics, waivers, Templates, AMR's etc\FY 2026\"/>
    </mc:Choice>
  </mc:AlternateContent>
  <xr:revisionPtr revIDLastSave="0" documentId="13_ncr:1_{82FBE9B3-37A5-4623-9F38-9B61A7219220}" xr6:coauthVersionLast="47" xr6:coauthVersionMax="47" xr10:uidLastSave="{00000000-0000-0000-0000-000000000000}"/>
  <bookViews>
    <workbookView xWindow="-108" yWindow="-108" windowWidth="23256" windowHeight="13896" tabRatio="808" xr2:uid="{00000000-000D-0000-FFFF-FFFF00000000}"/>
  </bookViews>
  <sheets>
    <sheet name="Payment" sheetId="13" r:id="rId1"/>
    <sheet name="Request Instructions" sheetId="42" r:id="rId2"/>
    <sheet name="Request" sheetId="14" r:id="rId3"/>
    <sheet name="NWD Grant Fund" sheetId="23" r:id="rId4"/>
    <sheet name="Directed Appropriations" sheetId="11" r:id="rId5"/>
    <sheet name="Respite Care Initiative" sheetId="4" r:id="rId6"/>
    <sheet name="Respite Program" sheetId="5" r:id="rId7"/>
    <sheet name="SNAP" sheetId="32" r:id="rId8"/>
    <sheet name="Title V DOL" sheetId="41" r:id="rId9"/>
    <sheet name="GPMS Title V" sheetId="50" r:id="rId10"/>
  </sheets>
  <definedNames>
    <definedName name="_xlnm.Print_Area" localSheetId="0">Payment!$A$1:$K$20</definedName>
    <definedName name="_xlnm.Print_Area" localSheetId="2">Request!$A$1:$P$18</definedName>
    <definedName name="_xlnm.Print_Area" localSheetId="1">'Request Instructions'!$A$1:$C$17</definedName>
    <definedName name="_xlnm.Print_Area" localSheetId="5">'Respite Care Initiative'!$A$1:$I$26</definedName>
    <definedName name="_xlnm.Print_Area" localSheetId="6">'Respite Program'!$A$1:$I$26</definedName>
    <definedName name="_xlnm.Print_Titles" localSheetId="2">Request!$A:$B,Request!$1:$3</definedName>
    <definedName name="_xlnm.Print_Titles" localSheetId="1">'Request Instructions'!$A:$B,'Request Instructions'!$1:$3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3" l="1"/>
  <c r="F13" i="13"/>
  <c r="M15" i="14" l="1"/>
  <c r="G10" i="13" l="1"/>
  <c r="E13" i="13"/>
  <c r="M12" i="14"/>
  <c r="M10" i="14"/>
  <c r="M13" i="14" s="1"/>
  <c r="L7" i="14"/>
  <c r="L6" i="14"/>
  <c r="L10" i="14"/>
  <c r="L15" i="14"/>
  <c r="C14" i="14" l="1"/>
  <c r="C6" i="14"/>
  <c r="D24" i="4"/>
  <c r="D23" i="4"/>
  <c r="D22" i="4"/>
  <c r="I26" i="4"/>
  <c r="I25" i="4"/>
  <c r="E10" i="50" l="1"/>
  <c r="E8" i="50"/>
  <c r="E14" i="50"/>
  <c r="E13" i="50"/>
  <c r="E12" i="50"/>
  <c r="E9" i="50"/>
  <c r="E6" i="50"/>
  <c r="E5" i="50"/>
  <c r="E4" i="50"/>
  <c r="F15" i="50"/>
  <c r="F11" i="50"/>
  <c r="F7" i="50"/>
  <c r="D15" i="50"/>
  <c r="C15" i="50"/>
  <c r="D11" i="50"/>
  <c r="C11" i="50"/>
  <c r="D7" i="50"/>
  <c r="C7" i="50"/>
  <c r="E7" i="50" s="1"/>
  <c r="E15" i="50" l="1"/>
  <c r="E11" i="50"/>
  <c r="D16" i="50"/>
  <c r="F16" i="50"/>
  <c r="C16" i="50"/>
  <c r="E16" i="50" l="1"/>
  <c r="D14" i="14"/>
  <c r="D13" i="13" l="1"/>
  <c r="K15" i="14" l="1"/>
  <c r="K10" i="14"/>
  <c r="F14" i="14" l="1"/>
  <c r="B13" i="13" l="1"/>
  <c r="A13" i="13"/>
  <c r="F10" i="13"/>
  <c r="I6" i="14"/>
  <c r="A22" i="50"/>
  <c r="I7" i="14" l="1"/>
  <c r="I15" i="14" s="1"/>
  <c r="C20" i="50"/>
  <c r="H14" i="14" l="1"/>
  <c r="H6" i="14"/>
  <c r="H10" i="14"/>
  <c r="H13" i="14" s="1"/>
  <c r="G1" i="50"/>
  <c r="E1" i="50"/>
  <c r="B1" i="50"/>
  <c r="I10" i="14" l="1"/>
  <c r="J10" i="14"/>
  <c r="D7" i="13" l="1"/>
  <c r="F6" i="14"/>
  <c r="G6" i="14"/>
  <c r="F10" i="14"/>
  <c r="F13" i="14" s="1"/>
  <c r="E19" i="11"/>
  <c r="E16" i="11"/>
  <c r="F7" i="14" s="1"/>
  <c r="F12" i="14" s="1"/>
  <c r="F15" i="14" l="1"/>
  <c r="C17" i="23"/>
  <c r="J6" i="14" s="1"/>
  <c r="C13" i="13"/>
  <c r="E10" i="13" l="1"/>
  <c r="A7" i="13"/>
  <c r="C10" i="14"/>
  <c r="G10" i="14"/>
  <c r="E10" i="14"/>
  <c r="D10" i="14"/>
  <c r="D13" i="14" l="1"/>
  <c r="E7" i="13" l="1"/>
  <c r="C7" i="13"/>
  <c r="B7" i="13"/>
  <c r="A17" i="42" l="1"/>
  <c r="G13" i="14" l="1"/>
  <c r="E13" i="14"/>
  <c r="C13" i="14"/>
  <c r="G25" i="41" l="1"/>
  <c r="E6" i="14" l="1"/>
  <c r="D6" i="14"/>
  <c r="I18" i="4" l="1"/>
  <c r="G14" i="14" l="1"/>
  <c r="E14" i="14"/>
  <c r="F19" i="11"/>
  <c r="F16" i="11"/>
  <c r="G7" i="14" s="1"/>
  <c r="F2" i="11"/>
  <c r="G12" i="14" l="1"/>
  <c r="G15" i="14" s="1"/>
  <c r="C2" i="11"/>
  <c r="B2" i="11"/>
  <c r="C6" i="41"/>
  <c r="D6" i="41"/>
  <c r="A27" i="41"/>
  <c r="G16" i="41"/>
  <c r="F16" i="41"/>
  <c r="D16" i="41"/>
  <c r="C16" i="41"/>
  <c r="E15" i="41"/>
  <c r="E14" i="41"/>
  <c r="E13" i="41"/>
  <c r="E12" i="41"/>
  <c r="E11" i="41"/>
  <c r="G10" i="41"/>
  <c r="F10" i="41"/>
  <c r="D10" i="41"/>
  <c r="C10" i="41"/>
  <c r="E9" i="41"/>
  <c r="E8" i="41"/>
  <c r="E7" i="41"/>
  <c r="G6" i="41"/>
  <c r="F6" i="41"/>
  <c r="E5" i="41"/>
  <c r="E4" i="41"/>
  <c r="G1" i="41"/>
  <c r="E1" i="41"/>
  <c r="B1" i="41"/>
  <c r="H1" i="14"/>
  <c r="E20" i="32"/>
  <c r="F20" i="32" s="1"/>
  <c r="D14" i="32"/>
  <c r="E19" i="32"/>
  <c r="F19" i="32" s="1"/>
  <c r="E17" i="32"/>
  <c r="F17" i="32" s="1"/>
  <c r="E16" i="32"/>
  <c r="F16" i="32" s="1"/>
  <c r="E13" i="32"/>
  <c r="F13" i="32" s="1"/>
  <c r="E12" i="32"/>
  <c r="F12" i="32" s="1"/>
  <c r="E11" i="32"/>
  <c r="F11" i="32" s="1"/>
  <c r="E10" i="32"/>
  <c r="F10" i="32" s="1"/>
  <c r="E9" i="32"/>
  <c r="F9" i="32" s="1"/>
  <c r="E8" i="32"/>
  <c r="E6" i="32"/>
  <c r="F6" i="32" s="1"/>
  <c r="F8" i="32"/>
  <c r="D18" i="32"/>
  <c r="C18" i="32"/>
  <c r="C14" i="32"/>
  <c r="A26" i="32"/>
  <c r="F7" i="32"/>
  <c r="E2" i="32"/>
  <c r="B2" i="32"/>
  <c r="B1" i="32"/>
  <c r="G1" i="14"/>
  <c r="E17" i="23"/>
  <c r="J7" i="14" s="1"/>
  <c r="J15" i="14" s="1"/>
  <c r="B1" i="23"/>
  <c r="B2" i="23"/>
  <c r="D2" i="23"/>
  <c r="G6" i="23"/>
  <c r="H6" i="23"/>
  <c r="G7" i="23"/>
  <c r="H7" i="23"/>
  <c r="G8" i="23"/>
  <c r="H8" i="23"/>
  <c r="G9" i="23"/>
  <c r="H9" i="23"/>
  <c r="G10" i="23"/>
  <c r="H10" i="23"/>
  <c r="G11" i="23"/>
  <c r="H11" i="23"/>
  <c r="G12" i="23"/>
  <c r="H12" i="23"/>
  <c r="G13" i="23"/>
  <c r="H13" i="23"/>
  <c r="G14" i="23"/>
  <c r="H14" i="23"/>
  <c r="G15" i="23"/>
  <c r="H15" i="23"/>
  <c r="G16" i="23"/>
  <c r="H16" i="23"/>
  <c r="D17" i="23"/>
  <c r="F17" i="23"/>
  <c r="A24" i="23"/>
  <c r="A25" i="11"/>
  <c r="D2" i="11"/>
  <c r="B1" i="11"/>
  <c r="D19" i="11"/>
  <c r="C16" i="11"/>
  <c r="D7" i="14" s="1"/>
  <c r="D12" i="14" s="1"/>
  <c r="D15" i="14" s="1"/>
  <c r="C19" i="11"/>
  <c r="D16" i="11"/>
  <c r="E7" i="14" s="1"/>
  <c r="E12" i="14" s="1"/>
  <c r="E15" i="14" s="1"/>
  <c r="A17" i="14"/>
  <c r="B1" i="14"/>
  <c r="C11" i="4"/>
  <c r="C17" i="4"/>
  <c r="A25" i="4"/>
  <c r="D2" i="4"/>
  <c r="B2" i="4"/>
  <c r="B1" i="4"/>
  <c r="I13" i="4"/>
  <c r="I16" i="4"/>
  <c r="I14" i="4"/>
  <c r="I15" i="4"/>
  <c r="I9" i="4"/>
  <c r="I10" i="4"/>
  <c r="I8" i="4"/>
  <c r="H17" i="4"/>
  <c r="H11" i="4"/>
  <c r="D11" i="4"/>
  <c r="D17" i="4"/>
  <c r="E11" i="4"/>
  <c r="E19" i="4" s="1"/>
  <c r="E17" i="4"/>
  <c r="F11" i="4"/>
  <c r="F17" i="4"/>
  <c r="G11" i="4"/>
  <c r="G17" i="4"/>
  <c r="A26" i="5"/>
  <c r="I1" i="5"/>
  <c r="G1" i="5"/>
  <c r="B1" i="5"/>
  <c r="H21" i="5"/>
  <c r="G19" i="4" l="1"/>
  <c r="C19" i="4"/>
  <c r="H19" i="4"/>
  <c r="D19" i="4"/>
  <c r="F19" i="4"/>
  <c r="C21" i="23"/>
  <c r="F17" i="41"/>
  <c r="E6" i="41"/>
  <c r="C20" i="23"/>
  <c r="I17" i="4"/>
  <c r="D17" i="41"/>
  <c r="F20" i="23"/>
  <c r="H17" i="23"/>
  <c r="F14" i="32"/>
  <c r="D21" i="32"/>
  <c r="E14" i="32"/>
  <c r="I11" i="4"/>
  <c r="C21" i="32"/>
  <c r="G17" i="41"/>
  <c r="E10" i="41"/>
  <c r="G17" i="23"/>
  <c r="E16" i="41"/>
  <c r="E18" i="32"/>
  <c r="F18" i="32"/>
  <c r="C17" i="41"/>
  <c r="C7" i="14" l="1"/>
  <c r="C12" i="14" s="1"/>
  <c r="C15" i="14" s="1"/>
  <c r="F21" i="32"/>
  <c r="G20" i="41"/>
  <c r="G21" i="41" s="1"/>
  <c r="E17" i="41"/>
  <c r="H7" i="14" s="1"/>
  <c r="H12" i="14" s="1"/>
  <c r="H15" i="14" s="1"/>
  <c r="I19" i="4"/>
  <c r="E21" i="32"/>
  <c r="I19" i="5" l="1"/>
  <c r="C25" i="41"/>
  <c r="B23" i="32"/>
</calcChain>
</file>

<file path=xl/sharedStrings.xml><?xml version="1.0" encoding="utf-8"?>
<sst xmlns="http://schemas.openxmlformats.org/spreadsheetml/2006/main" count="347" uniqueCount="267">
  <si>
    <t>Agency:</t>
  </si>
  <si>
    <t>Month Ending:</t>
  </si>
  <si>
    <t xml:space="preserve">Year:  </t>
  </si>
  <si>
    <t xml:space="preserve">YTD:  </t>
  </si>
  <si>
    <t>Hours</t>
  </si>
  <si>
    <t>Persons</t>
  </si>
  <si>
    <t>1.  Number of applicants, unduplicated</t>
  </si>
  <si>
    <t>2.  Number of clients served, unduplicated</t>
  </si>
  <si>
    <t>A.  Adult Day Care - Licensed</t>
  </si>
  <si>
    <t>4.  Number of respite hours assessed as needed</t>
  </si>
  <si>
    <t>5.  Number of respite hours provided</t>
  </si>
  <si>
    <t>6.  Cost of respite program for period</t>
  </si>
  <si>
    <t>7.  Amount of client fees received for respite services</t>
  </si>
  <si>
    <t>8.  Cost per hour for respite program</t>
  </si>
  <si>
    <t>9.  Number of clients removed from service and institutionalized</t>
  </si>
  <si>
    <t>10. Number of clients diagnosed w/ AD/related disorders, unduplicated</t>
  </si>
  <si>
    <t>11. Number of applicants placed on a waiting list, unduplicated</t>
  </si>
  <si>
    <t>YTD Expenditures</t>
  </si>
  <si>
    <t>Client Fees</t>
  </si>
  <si>
    <t>Local Funds</t>
  </si>
  <si>
    <t>Other (Specify)</t>
  </si>
  <si>
    <t>Total</t>
  </si>
  <si>
    <t>Personnel Expenses:</t>
  </si>
  <si>
    <t>Salaries (Full Time Staff)</t>
  </si>
  <si>
    <t>Wages (Hourly Paid Staff)</t>
  </si>
  <si>
    <t>Fringe Benefits</t>
  </si>
  <si>
    <t>Total Personnel Services</t>
  </si>
  <si>
    <t>Non-Personnel:</t>
  </si>
  <si>
    <t>Contractual Services</t>
  </si>
  <si>
    <t>Supplies and Materials</t>
  </si>
  <si>
    <t>Continuous Charges</t>
  </si>
  <si>
    <t>Other</t>
  </si>
  <si>
    <t>Total Non-Personnel</t>
  </si>
  <si>
    <t>Spending Requirements</t>
  </si>
  <si>
    <t>Agency Status</t>
  </si>
  <si>
    <t>Approved Budget</t>
  </si>
  <si>
    <t>% Spent</t>
  </si>
  <si>
    <t>January</t>
  </si>
  <si>
    <t>February</t>
  </si>
  <si>
    <t>March</t>
  </si>
  <si>
    <t>April</t>
  </si>
  <si>
    <t>May</t>
  </si>
  <si>
    <t>June</t>
  </si>
  <si>
    <t>July</t>
  </si>
  <si>
    <t>August</t>
  </si>
  <si>
    <t>September</t>
  </si>
  <si>
    <t>October</t>
  </si>
  <si>
    <t>November</t>
  </si>
  <si>
    <t>December</t>
  </si>
  <si>
    <t>Commonwealth Catholic Charities</t>
  </si>
  <si>
    <t>Chesapeake Department of Social Services</t>
  </si>
  <si>
    <t>Bridges Senior Care Solutions</t>
  </si>
  <si>
    <t>Family Service of Roanoke Valley</t>
  </si>
  <si>
    <t>Jewish Family Service of Tidewater</t>
  </si>
  <si>
    <t>Southwest Virginia Legal Aid Society</t>
  </si>
  <si>
    <t>Mountain Empire Older Citizens, Inc.</t>
  </si>
  <si>
    <t>Appalachian Agency for Senior Citizens, Inc.</t>
  </si>
  <si>
    <t>District Three Governmental Cooperative</t>
  </si>
  <si>
    <t>New River Valley Area Agency on Aging</t>
  </si>
  <si>
    <t>Valley Program for Aging Services, Inc.</t>
  </si>
  <si>
    <t>Shenandoah Area Agency on Aging, Inc.</t>
  </si>
  <si>
    <t>City of Alexandria</t>
  </si>
  <si>
    <t>Arlington County</t>
  </si>
  <si>
    <t>Fairfax County</t>
  </si>
  <si>
    <t>Loudoun County</t>
  </si>
  <si>
    <t>Prince William County</t>
  </si>
  <si>
    <t>Rappahannock-Rapidan Community Services Board</t>
  </si>
  <si>
    <t>Jefferson Area Board for Aging</t>
  </si>
  <si>
    <t>Southern Area Agency on Aging, Inc.</t>
  </si>
  <si>
    <t>Lake Country Area Agency on Aging</t>
  </si>
  <si>
    <t>Piedmont Senior Resources Area Agency on Aging, Inc.</t>
  </si>
  <si>
    <t>Senior Connections - Capital Area Agency on Aging, Inc.</t>
  </si>
  <si>
    <t>Rappahannock Area Agency on Aging, Inc.</t>
  </si>
  <si>
    <t>Crater District Area Agency on Aging</t>
  </si>
  <si>
    <t>Southeastern Virginia Areawide Model Program, Inc.</t>
  </si>
  <si>
    <t>Peninsula Agency on Aging, Inc.</t>
  </si>
  <si>
    <t>Eastern Shore Area Agency on Aging/CAA, Inc.</t>
  </si>
  <si>
    <t xml:space="preserve"> General Fund Community Based</t>
  </si>
  <si>
    <t>Approved Budget GF Community Based</t>
  </si>
  <si>
    <t xml:space="preserve">** Explain Other:  </t>
  </si>
  <si>
    <t>Y-T-D Expenditures</t>
  </si>
  <si>
    <t>Budget Balance</t>
  </si>
  <si>
    <t>Approved Budget Categories (List)</t>
  </si>
  <si>
    <t xml:space="preserve">Month Ending:  </t>
  </si>
  <si>
    <t>Funding Source - DOL</t>
  </si>
  <si>
    <t>Cash Expended YTD</t>
  </si>
  <si>
    <t>Accrued Costs for This Month</t>
  </si>
  <si>
    <t>Total Federal Costs YTD</t>
  </si>
  <si>
    <t>Other Non-Federal Cash YTD</t>
  </si>
  <si>
    <t>Other Non-Federal In-Kind YTD</t>
  </si>
  <si>
    <t>Salaries and Fringes</t>
  </si>
  <si>
    <t>Sub-Total Admin. Costs</t>
  </si>
  <si>
    <t>Enrollee Wages</t>
  </si>
  <si>
    <t>Enrollee Fringes</t>
  </si>
  <si>
    <t>Enrollee Medicals</t>
  </si>
  <si>
    <t>Sub-Total EWF</t>
  </si>
  <si>
    <t>Staff Salaries and Fringes</t>
  </si>
  <si>
    <t>Enrollee Training</t>
  </si>
  <si>
    <t>Enrollee Development</t>
  </si>
  <si>
    <t>Enrollee Transportation</t>
  </si>
  <si>
    <t>Miscellaneous</t>
  </si>
  <si>
    <t>Sub-Total OEC</t>
  </si>
  <si>
    <t>Grand Total</t>
  </si>
  <si>
    <t>Total Non-Federal</t>
  </si>
  <si>
    <t>% Non-Federal</t>
  </si>
  <si>
    <t>Personnel</t>
  </si>
  <si>
    <t>Travel</t>
  </si>
  <si>
    <t>Training &amp; Education</t>
  </si>
  <si>
    <t>Supplies &amp; Equipment</t>
  </si>
  <si>
    <t>Grant</t>
  </si>
  <si>
    <t>Match</t>
  </si>
  <si>
    <t>% Spent Grant Funds</t>
  </si>
  <si>
    <t>% Spent Match Funds</t>
  </si>
  <si>
    <t>Senior Navigator</t>
  </si>
  <si>
    <t>Bay Aging</t>
  </si>
  <si>
    <t xml:space="preserve">Signature: </t>
  </si>
  <si>
    <t>Date:</t>
  </si>
  <si>
    <t>General Funds</t>
  </si>
  <si>
    <t>Cash Received Y-T-D for This Contract</t>
  </si>
  <si>
    <t>Cash Requested Last Report But Not Yet Received</t>
  </si>
  <si>
    <t>Cash Disbursed Y-T-D</t>
  </si>
  <si>
    <t>Cash-on-Hand at End of Report Month</t>
  </si>
  <si>
    <t>Cash Required for 30 Days of Program Operations</t>
  </si>
  <si>
    <t>Cash Request Calculated</t>
  </si>
  <si>
    <t xml:space="preserve">Cash Requested  </t>
  </si>
  <si>
    <t>Month:</t>
  </si>
  <si>
    <t>Year:</t>
  </si>
  <si>
    <r>
      <t>This report must be submitted by the close of business no later than the 12</t>
    </r>
    <r>
      <rPr>
        <vertAlign val="superscript"/>
        <sz val="10"/>
        <rFont val="Arial"/>
        <family val="2"/>
      </rPr>
      <t>th</t>
    </r>
    <r>
      <rPr>
        <sz val="10"/>
        <rFont val="Arial"/>
        <family val="2"/>
      </rPr>
      <t xml:space="preserve"> of the following month from an authorized e-mail address on file with the Department.  If the 12</t>
    </r>
    <r>
      <rPr>
        <vertAlign val="superscript"/>
        <sz val="10"/>
        <rFont val="Arial"/>
        <family val="2"/>
      </rPr>
      <t>th</t>
    </r>
    <r>
      <rPr>
        <sz val="10"/>
        <rFont val="Arial"/>
        <family val="2"/>
      </rPr>
      <t xml:space="preserve"> is not a state business day, reports will be accepted on the next work day. </t>
    </r>
  </si>
  <si>
    <t>MEOC Pharmacy Connect</t>
  </si>
  <si>
    <t>Federal Grants</t>
  </si>
  <si>
    <t>SeniorNavigator.com</t>
  </si>
  <si>
    <t>Final Report</t>
  </si>
  <si>
    <t>Central and Western Virginia Chapter - Alzheimer' Association</t>
  </si>
  <si>
    <t>Catholic Charities of Eastern Virginia, Inc.</t>
  </si>
  <si>
    <t>Respite Care Initiative Program</t>
  </si>
  <si>
    <t>Adult Care Center of the Northern Shenandoah Valley, Inc.</t>
  </si>
  <si>
    <t>B.  Companion</t>
  </si>
  <si>
    <t>C.  Home Health</t>
  </si>
  <si>
    <t>D.  Homemaker</t>
  </si>
  <si>
    <t>E.  Hospice</t>
  </si>
  <si>
    <t>F.  Personal Care</t>
  </si>
  <si>
    <t>G.  Other **</t>
  </si>
  <si>
    <t xml:space="preserve">* Should A-G not equal line 2, explain:  </t>
  </si>
  <si>
    <t>Respite Care Initiative</t>
  </si>
  <si>
    <t>3.  Number of clients served, by service, unduplicated (A-G = line 2)*</t>
  </si>
  <si>
    <t>Jewish Family Services - Richmond</t>
  </si>
  <si>
    <t>Virginia Tech</t>
  </si>
  <si>
    <t>2-1-1 Virginia</t>
  </si>
  <si>
    <t># of Persons Served</t>
  </si>
  <si>
    <t># of Units Provided</t>
  </si>
  <si>
    <t>Describe Unit (hours, days, etc.)</t>
  </si>
  <si>
    <t>Autumn Valley Guardianship, Inc.</t>
  </si>
  <si>
    <t>Aging Together Partnership</t>
  </si>
  <si>
    <t>Virginia Commonwealth University</t>
  </si>
  <si>
    <t>CJW Driver Assessment and Education Program</t>
  </si>
  <si>
    <t>Driver Side Rehab, LLC</t>
  </si>
  <si>
    <t>Center for Excellence in Aging and Geriatric Health</t>
  </si>
  <si>
    <t>Equipment</t>
  </si>
  <si>
    <t>Supplies</t>
  </si>
  <si>
    <t>Other:</t>
  </si>
  <si>
    <t>Pagel’s Driver Rehab Services, LLC</t>
  </si>
  <si>
    <t>Balance</t>
  </si>
  <si>
    <t>Blue Ridge Independent Living Center (BRILC)</t>
  </si>
  <si>
    <t>Junction Center for Independent Living</t>
  </si>
  <si>
    <t>The Endependence Center, Inc. (ECI)</t>
  </si>
  <si>
    <t>A Metropolitan Driving School</t>
  </si>
  <si>
    <t>SNAP Outreach</t>
  </si>
  <si>
    <t>50% Reimbursement</t>
  </si>
  <si>
    <t>I. Personnel (Salary and Benefits)</t>
  </si>
  <si>
    <t>II. Other Direct Costs</t>
  </si>
  <si>
    <t xml:space="preserve">    a. Copying/Printing/Materials</t>
  </si>
  <si>
    <t xml:space="preserve">    b. Internet/Telephone</t>
  </si>
  <si>
    <t xml:space="preserve">    d. Supplies and Non Capital Expenditures</t>
  </si>
  <si>
    <t xml:space="preserve">    e. Building/Space</t>
  </si>
  <si>
    <t xml:space="preserve">    f. Other</t>
  </si>
  <si>
    <t>III. Travel</t>
  </si>
  <si>
    <t xml:space="preserve">    h. Long Distance</t>
  </si>
  <si>
    <t xml:space="preserve">    i.  Local</t>
  </si>
  <si>
    <t>IV.  Contractual</t>
  </si>
  <si>
    <t xml:space="preserve">               g. Subtotal - Other Direct Costs</t>
  </si>
  <si>
    <t xml:space="preserve">               j. Subtotal - Travel</t>
  </si>
  <si>
    <t>VCU - Partnership for People with Disabilities</t>
  </si>
  <si>
    <t>V.  Indirect Costs</t>
  </si>
  <si>
    <t>The Arc of Northern Virginia</t>
  </si>
  <si>
    <t>ECHO, Inc.</t>
  </si>
  <si>
    <t>5 Star Medical Transport</t>
  </si>
  <si>
    <t>New River Valley Senior Services, Inc.</t>
  </si>
  <si>
    <t>RADAR - Unified Human Services Transportation Systems, Inc.</t>
  </si>
  <si>
    <t>Danville Pittsylvania Community Services</t>
  </si>
  <si>
    <t>Mount Rogers Industrial Development Centers</t>
  </si>
  <si>
    <t>LOA - Local Office on Aging</t>
  </si>
  <si>
    <t>Rappahannock-Rapidan Regional Commission</t>
  </si>
  <si>
    <t>Virginia Center on Aging</t>
  </si>
  <si>
    <t>Mountain Empire Older Citizens
Pharmacy Connect</t>
  </si>
  <si>
    <t>STEPS, Inc.</t>
  </si>
  <si>
    <t xml:space="preserve">    c. Equipment and Other Capital Expenditures</t>
  </si>
  <si>
    <t>Approved Budget 
Categories (List)</t>
  </si>
  <si>
    <t>Central Virginia Alliance for Community Living, Inc.</t>
  </si>
  <si>
    <t>Virginia Office of Advocacy and Protection</t>
  </si>
  <si>
    <t>Jewish Social Service Agency</t>
  </si>
  <si>
    <t xml:space="preserve">  </t>
  </si>
  <si>
    <t>Respite Care Grant - no more than 55%</t>
  </si>
  <si>
    <t>Matching Funds - at least 45%</t>
  </si>
  <si>
    <t>In-Kind Matching Funds – no more than 20%</t>
  </si>
  <si>
    <t>In-Kind Other</t>
  </si>
  <si>
    <t>Alleghany Highlands Community Services Board</t>
  </si>
  <si>
    <t>Virginia Poverty Law Center</t>
  </si>
  <si>
    <t>% Match</t>
  </si>
  <si>
    <t>Approved Federal Funds Budget</t>
  </si>
  <si>
    <t>Approved Non-Federal and In-Kind Budget</t>
  </si>
  <si>
    <t>Accounts Payable at End of Report Month (Accrued Expenses)</t>
  </si>
  <si>
    <t>Current Award
From Approved Budget</t>
  </si>
  <si>
    <t>Cash Available Y-T-D for This Contract</t>
  </si>
  <si>
    <t>Fund</t>
  </si>
  <si>
    <t>Type of Fund Funds</t>
  </si>
  <si>
    <t>If you have not received all of the cash requested, enter the amount that is in transit.</t>
  </si>
  <si>
    <t>Fill in the grant to date payment from the Remittance.</t>
  </si>
  <si>
    <t>Fill in the amount of cash you have paid for services provided under the contract.</t>
  </si>
  <si>
    <t>Enter the amount of funds you are requesting.  If the cell is yellow, you are requesting more than 10% of "Cash Request Calculated", please provide an explanation in the email when submitting this request.</t>
  </si>
  <si>
    <t>Prior Year Funds, Previously Obligated, But Not Requested</t>
  </si>
  <si>
    <r>
      <t xml:space="preserve">FOR DARS USE - </t>
    </r>
    <r>
      <rPr>
        <sz val="10"/>
        <rFont val="Arial"/>
        <family val="2"/>
      </rPr>
      <t>This report has been verified for payment in the amounts indicated above by:</t>
    </r>
  </si>
  <si>
    <t>Enter the amount of funds that have been obligated in the prior contract period, but not requested.  After prior contract period funds have been paid, this amount should be zero.</t>
  </si>
  <si>
    <t>Formula cell pulled from the applicable contract tab and should equal the amount of contract funds awarded.</t>
  </si>
  <si>
    <t>Formula cell pulled from the applicable contract tab and should equal Total Expenditures on contracted funds.  This should not include match.</t>
  </si>
  <si>
    <t>Formula cell, sum of "Cash Received Y-T-D for This Contract" plus "Cash Requested Last Report But Not Yet Received".</t>
  </si>
  <si>
    <t>Formula cell, "Y-T-D Expenditures" minus "Cash Disbursed Y-T-D".</t>
  </si>
  <si>
    <t>Formula cell, "Cash Available Y-T-D for This Contract" minus "Cash Disbursed Y-T-D".</t>
  </si>
  <si>
    <t>Formula cell, "Current Award From Approved Budget" divided by 12.</t>
  </si>
  <si>
    <t>Blue cells on all tabs are input cells.  All others cells are locked.</t>
  </si>
  <si>
    <t>Previous Contract Year</t>
  </si>
  <si>
    <t>Only prior year contracted funds should be requested on this line.  All funds must be obligated during the contract period.</t>
  </si>
  <si>
    <t>DOL Title V SCSEP
Current Year</t>
  </si>
  <si>
    <t>DOL Title V SCSEP
Prior Year</t>
  </si>
  <si>
    <t>By submitting this report, the agency certifies, that to the best of their knowledge and belief, this information is true, correct, and a complete statement prepared from the books and records of the agency in accordance with applicable instructions.  The agency further certifies that expenditures are properly documented in the agency's accounting records, funds have been obligated within the contract period, and all expenses including any match were used on appropriate grant activities.  Any exceptions must be communicated to DARS.</t>
  </si>
  <si>
    <t>Formula cell, "Accounts Payable at End of Report Month (Accrued Expenses)" plus "Cash Required for 30 Days of Program Operations" minus "Cash-on-Hand at End of Report Month".</t>
  </si>
  <si>
    <t>Adult Care Center of Central Virginia</t>
  </si>
  <si>
    <t>NWD Grant Fund</t>
  </si>
  <si>
    <t xml:space="preserve">NWD Grant Fund </t>
  </si>
  <si>
    <t>Birmingham Green</t>
  </si>
  <si>
    <t>TNT Transportation Services</t>
  </si>
  <si>
    <t>Veterans Cab</t>
  </si>
  <si>
    <t>Superior Mobility, LLC</t>
  </si>
  <si>
    <t>Disability Resource Center of the Rapp Area (dRC)</t>
  </si>
  <si>
    <t>ENDependence Center of Northern Virginia (ECNV)</t>
  </si>
  <si>
    <t>Independence Empowerment Center</t>
  </si>
  <si>
    <t>Brain Injury Services of Southwest Virginia</t>
  </si>
  <si>
    <t>Community Brain Injury Services</t>
  </si>
  <si>
    <t>DOL Title V (SCSEP)</t>
  </si>
  <si>
    <t>Salary</t>
  </si>
  <si>
    <t>Fringe</t>
  </si>
  <si>
    <t>Laptops</t>
  </si>
  <si>
    <t xml:space="preserve">NWD CDC Fund </t>
  </si>
  <si>
    <t>NWD CDC Fund</t>
  </si>
  <si>
    <t>Sub-Total Salary</t>
  </si>
  <si>
    <t>Sub-Total Tech Supplies</t>
  </si>
  <si>
    <t>Mileage</t>
  </si>
  <si>
    <t>Hotel</t>
  </si>
  <si>
    <t>Per Diem</t>
  </si>
  <si>
    <t>Sub-Total Travel for Training</t>
  </si>
  <si>
    <t>In-kind</t>
  </si>
  <si>
    <t>Equipment Accessories</t>
  </si>
  <si>
    <t>DOL Title V (GPMS)</t>
  </si>
  <si>
    <t>Approved Budget Respite Funds (Match Required)</t>
  </si>
  <si>
    <t>Lifespan Respite Additional Award (Exempt from Match)</t>
  </si>
  <si>
    <t>Total Approved Budget Respite Funds</t>
  </si>
  <si>
    <t>ARPA Additional Ombudsman</t>
  </si>
  <si>
    <t>Revised 11/3/2025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</si>
</sst>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
    <numFmt numFmtId="166" formatCode="_(* #,##0_);_(* \(#,##0\);_(* &quot;-&quot;??_);_(@_)"/>
  </numFmts>
  <fonts count="14" x14ac:knownFonts="1">
    <font>
      <sz val="10"/>
      <name val="Arial"/>
    </font>
    <font>
      <b/>
      <sz val="10"/>
      <name val="Arial"/>
      <family val="2"/>
    </font>
    <font>
      <b/>
      <sz val="12"/>
      <name val="Arial"/>
      <family val="2"/>
    </font>
    <font>
      <sz val="12"/>
      <name val="Arial"/>
      <family val="2"/>
    </font>
    <font>
      <sz val="14"/>
      <name val="Arial"/>
      <family val="2"/>
    </font>
    <font>
      <sz val="4"/>
      <name val="Arial"/>
      <family val="2"/>
    </font>
    <font>
      <sz val="10"/>
      <name val="Arial"/>
      <family val="2"/>
    </font>
    <font>
      <b/>
      <sz val="4"/>
      <name val="Arial"/>
      <family val="2"/>
    </font>
    <font>
      <sz val="8"/>
      <name val="Arial"/>
      <family val="2"/>
    </font>
    <font>
      <b/>
      <i/>
      <sz val="10"/>
      <name val="Arial"/>
      <family val="2"/>
    </font>
    <font>
      <vertAlign val="superscript"/>
      <sz val="10"/>
      <name val="Arial"/>
      <family val="2"/>
    </font>
    <font>
      <sz val="16"/>
      <name val="Arial"/>
      <family val="2"/>
    </font>
    <font>
      <sz val="11"/>
      <name val="Arial"/>
      <family val="2"/>
    </font>
    <font>
      <sz val="10"/>
      <name val="Arial"/>
    </font>
  </fonts>
  <fills count="11">
    <fill>
      <patternFill patternType="none"/>
    </fill>
    <fill>
      <patternFill patternType="gray125"/>
    </fill>
    <fill>
      <patternFill patternType="solid">
        <fgColor indexed="55"/>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0" tint="-0.14996795556505021"/>
        <bgColor indexed="64"/>
      </patternFill>
    </fill>
    <fill>
      <patternFill patternType="solid">
        <fgColor rgb="FFCCFFFF"/>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indexed="64"/>
      </patternFill>
    </fill>
  </fills>
  <borders count="74">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s>
  <cellStyleXfs count="3">
    <xf numFmtId="0" fontId="0" fillId="0" borderId="0"/>
    <xf numFmtId="0" fontId="6" fillId="0" borderId="0"/>
    <xf numFmtId="43" fontId="13" fillId="0" borderId="0" applyFont="0" applyFill="0" applyBorder="0" applyAlignment="0" applyProtection="0"/>
  </cellStyleXfs>
  <cellXfs count="337">
    <xf numFmtId="0" fontId="0" fillId="0" borderId="0" xfId="0"/>
    <xf numFmtId="0" fontId="1" fillId="0" borderId="0" xfId="0" applyFont="1"/>
    <xf numFmtId="3" fontId="1" fillId="0" borderId="0" xfId="0" applyNumberFormat="1" applyFont="1"/>
    <xf numFmtId="1" fontId="1" fillId="0" borderId="0" xfId="0" applyNumberFormat="1" applyFont="1"/>
    <xf numFmtId="0" fontId="4" fillId="0" borderId="0" xfId="0" applyFont="1"/>
    <xf numFmtId="3" fontId="0" fillId="2" borderId="3" xfId="0" applyNumberFormat="1" applyFill="1" applyBorder="1"/>
    <xf numFmtId="3" fontId="0" fillId="3" borderId="4" xfId="0" applyNumberFormat="1" applyFill="1" applyBorder="1" applyProtection="1">
      <protection locked="0"/>
    </xf>
    <xf numFmtId="3" fontId="0" fillId="2" borderId="5" xfId="0" applyNumberFormat="1" applyFill="1" applyBorder="1"/>
    <xf numFmtId="3" fontId="0" fillId="3" borderId="6" xfId="0" applyNumberFormat="1" applyFill="1" applyBorder="1" applyProtection="1">
      <protection locked="0"/>
    </xf>
    <xf numFmtId="3" fontId="0" fillId="2" borderId="7" xfId="0" applyNumberFormat="1" applyFill="1" applyBorder="1"/>
    <xf numFmtId="3" fontId="0" fillId="3" borderId="5" xfId="0" applyNumberFormat="1" applyFill="1" applyBorder="1" applyProtection="1">
      <protection locked="0"/>
    </xf>
    <xf numFmtId="0" fontId="5" fillId="0" borderId="0" xfId="0" applyFont="1"/>
    <xf numFmtId="0" fontId="3" fillId="0" borderId="0" xfId="0" applyFont="1"/>
    <xf numFmtId="0" fontId="6" fillId="3" borderId="5" xfId="0" applyFont="1" applyFill="1" applyBorder="1" applyProtection="1">
      <protection locked="0"/>
    </xf>
    <xf numFmtId="3" fontId="1" fillId="2" borderId="6" xfId="0" applyNumberFormat="1" applyFont="1" applyFill="1" applyBorder="1"/>
    <xf numFmtId="0" fontId="7" fillId="0" borderId="0" xfId="0" applyFont="1"/>
    <xf numFmtId="3" fontId="0" fillId="2" borderId="6" xfId="0" applyNumberFormat="1" applyFill="1" applyBorder="1"/>
    <xf numFmtId="0" fontId="0" fillId="2" borderId="5" xfId="0" applyFill="1" applyBorder="1"/>
    <xf numFmtId="3" fontId="0" fillId="0" borderId="6" xfId="0" applyNumberFormat="1" applyBorder="1"/>
    <xf numFmtId="0" fontId="2" fillId="0" borderId="0" xfId="0" applyFont="1"/>
    <xf numFmtId="0" fontId="6" fillId="0" borderId="0" xfId="0" applyFont="1"/>
    <xf numFmtId="3" fontId="1" fillId="0" borderId="8" xfId="0" applyNumberFormat="1" applyFont="1" applyBorder="1"/>
    <xf numFmtId="0" fontId="1" fillId="0" borderId="0" xfId="0" applyFont="1" applyAlignment="1">
      <alignment horizontal="right"/>
    </xf>
    <xf numFmtId="1" fontId="1" fillId="0" borderId="8" xfId="0" applyNumberFormat="1" applyFont="1" applyBorder="1" applyAlignment="1">
      <alignment horizontal="left"/>
    </xf>
    <xf numFmtId="0" fontId="6" fillId="0" borderId="0" xfId="0" applyFont="1" applyAlignment="1">
      <alignment horizontal="center"/>
    </xf>
    <xf numFmtId="0" fontId="1" fillId="0" borderId="9" xfId="0" applyFont="1" applyBorder="1" applyAlignment="1">
      <alignment horizontal="center" wrapText="1"/>
    </xf>
    <xf numFmtId="0" fontId="6" fillId="0" borderId="0" xfId="0" applyFont="1" applyAlignment="1">
      <alignment wrapText="1"/>
    </xf>
    <xf numFmtId="0" fontId="1" fillId="4" borderId="10" xfId="0" applyFont="1" applyFill="1" applyBorder="1" applyAlignment="1">
      <alignment horizontal="center" wrapText="1"/>
    </xf>
    <xf numFmtId="0" fontId="1" fillId="4" borderId="11" xfId="0" applyFont="1" applyFill="1" applyBorder="1" applyAlignment="1">
      <alignment horizontal="center" wrapText="1"/>
    </xf>
    <xf numFmtId="0" fontId="6" fillId="4" borderId="10" xfId="0" applyFont="1" applyFill="1" applyBorder="1" applyAlignment="1">
      <alignment wrapText="1"/>
    </xf>
    <xf numFmtId="0" fontId="6" fillId="4" borderId="11" xfId="0" applyFont="1" applyFill="1" applyBorder="1" applyAlignment="1">
      <alignment wrapText="1"/>
    </xf>
    <xf numFmtId="0" fontId="1" fillId="4" borderId="12" xfId="0" applyFont="1" applyFill="1" applyBorder="1" applyAlignment="1">
      <alignment horizontal="center" wrapText="1"/>
    </xf>
    <xf numFmtId="3" fontId="6" fillId="3" borderId="13" xfId="0" applyNumberFormat="1" applyFont="1" applyFill="1" applyBorder="1" applyAlignment="1" applyProtection="1">
      <alignment horizontal="right"/>
      <protection locked="0"/>
    </xf>
    <xf numFmtId="3" fontId="6" fillId="3" borderId="9" xfId="0" applyNumberFormat="1" applyFont="1" applyFill="1" applyBorder="1" applyAlignment="1" applyProtection="1">
      <alignment horizontal="right"/>
      <protection locked="0"/>
    </xf>
    <xf numFmtId="3" fontId="6" fillId="0" borderId="14" xfId="0" applyNumberFormat="1" applyFont="1" applyBorder="1" applyAlignment="1">
      <alignment horizontal="right"/>
    </xf>
    <xf numFmtId="3" fontId="6" fillId="3" borderId="15" xfId="0" applyNumberFormat="1" applyFont="1" applyFill="1" applyBorder="1" applyAlignment="1" applyProtection="1">
      <alignment horizontal="right"/>
      <protection locked="0"/>
    </xf>
    <xf numFmtId="3" fontId="6" fillId="3" borderId="16" xfId="0" applyNumberFormat="1" applyFont="1" applyFill="1" applyBorder="1" applyAlignment="1" applyProtection="1">
      <alignment horizontal="right"/>
      <protection locked="0"/>
    </xf>
    <xf numFmtId="3" fontId="6" fillId="0" borderId="16" xfId="0" applyNumberFormat="1" applyFont="1" applyBorder="1" applyAlignment="1">
      <alignment horizontal="right"/>
    </xf>
    <xf numFmtId="3" fontId="6" fillId="0" borderId="17" xfId="0" applyNumberFormat="1" applyFont="1" applyBorder="1" applyAlignment="1">
      <alignment horizontal="right"/>
    </xf>
    <xf numFmtId="3" fontId="6" fillId="0" borderId="18" xfId="0" applyNumberFormat="1" applyFont="1" applyBorder="1" applyAlignment="1">
      <alignment horizontal="right"/>
    </xf>
    <xf numFmtId="3" fontId="6" fillId="4" borderId="13" xfId="0" applyNumberFormat="1" applyFont="1" applyFill="1" applyBorder="1" applyAlignment="1">
      <alignment horizontal="right"/>
    </xf>
    <xf numFmtId="3" fontId="1" fillId="4" borderId="9" xfId="0" applyNumberFormat="1" applyFont="1" applyFill="1" applyBorder="1" applyAlignment="1">
      <alignment horizontal="right"/>
    </xf>
    <xf numFmtId="3" fontId="6" fillId="4" borderId="9" xfId="0" applyNumberFormat="1" applyFont="1" applyFill="1" applyBorder="1" applyAlignment="1">
      <alignment horizontal="right"/>
    </xf>
    <xf numFmtId="3" fontId="6" fillId="4" borderId="14" xfId="0" applyNumberFormat="1" applyFont="1" applyFill="1" applyBorder="1" applyAlignment="1">
      <alignment horizontal="right"/>
    </xf>
    <xf numFmtId="3" fontId="6" fillId="0" borderId="19" xfId="0" applyNumberFormat="1" applyFont="1" applyBorder="1" applyAlignment="1">
      <alignment horizontal="right"/>
    </xf>
    <xf numFmtId="3" fontId="6" fillId="0" borderId="20" xfId="0" applyNumberFormat="1" applyFont="1" applyBorder="1" applyAlignment="1">
      <alignment horizontal="right"/>
    </xf>
    <xf numFmtId="3" fontId="6" fillId="0" borderId="0" xfId="0" applyNumberFormat="1" applyFont="1" applyAlignment="1">
      <alignment horizontal="center"/>
    </xf>
    <xf numFmtId="3" fontId="6" fillId="3" borderId="8" xfId="0" applyNumberFormat="1" applyFont="1" applyFill="1" applyBorder="1" applyProtection="1">
      <protection locked="0"/>
    </xf>
    <xf numFmtId="0" fontId="0" fillId="0" borderId="0" xfId="0" applyAlignment="1">
      <alignment wrapText="1"/>
    </xf>
    <xf numFmtId="3" fontId="6" fillId="0" borderId="0" xfId="0" applyNumberFormat="1" applyFont="1"/>
    <xf numFmtId="0" fontId="6" fillId="3" borderId="19" xfId="0" applyFont="1" applyFill="1" applyBorder="1" applyAlignment="1" applyProtection="1">
      <alignment horizontal="center" wrapText="1"/>
      <protection locked="0"/>
    </xf>
    <xf numFmtId="0" fontId="6" fillId="3" borderId="20" xfId="0" applyFont="1" applyFill="1" applyBorder="1" applyAlignment="1" applyProtection="1">
      <alignment horizontal="center" wrapText="1"/>
      <protection locked="0"/>
    </xf>
    <xf numFmtId="0" fontId="6" fillId="4" borderId="12" xfId="0" applyFont="1" applyFill="1" applyBorder="1" applyAlignment="1">
      <alignment wrapText="1"/>
    </xf>
    <xf numFmtId="3" fontId="6" fillId="4" borderId="11" xfId="0" applyNumberFormat="1" applyFont="1" applyFill="1" applyBorder="1" applyAlignment="1">
      <alignment horizontal="right"/>
    </xf>
    <xf numFmtId="3" fontId="8" fillId="0" borderId="0" xfId="0" applyNumberFormat="1" applyFont="1"/>
    <xf numFmtId="164" fontId="0" fillId="0" borderId="21" xfId="0" applyNumberFormat="1" applyBorder="1"/>
    <xf numFmtId="0" fontId="1" fillId="0" borderId="24" xfId="0" applyFont="1" applyBorder="1" applyAlignment="1">
      <alignment horizontal="center"/>
    </xf>
    <xf numFmtId="0" fontId="1" fillId="0" borderId="4" xfId="0" applyFont="1" applyBorder="1" applyAlignment="1">
      <alignment horizontal="center"/>
    </xf>
    <xf numFmtId="3" fontId="1" fillId="0" borderId="0" xfId="0" applyNumberFormat="1" applyFont="1" applyAlignment="1">
      <alignment horizontal="right"/>
    </xf>
    <xf numFmtId="3" fontId="1" fillId="0" borderId="5" xfId="0" applyNumberFormat="1" applyFont="1" applyBorder="1" applyAlignment="1">
      <alignment horizontal="center" wrapText="1"/>
    </xf>
    <xf numFmtId="0" fontId="1" fillId="0" borderId="0" xfId="0" applyFont="1" applyAlignment="1">
      <alignment wrapText="1"/>
    </xf>
    <xf numFmtId="0" fontId="0" fillId="0" borderId="25" xfId="0" applyBorder="1"/>
    <xf numFmtId="3" fontId="0" fillId="0" borderId="5" xfId="0" applyNumberFormat="1" applyBorder="1"/>
    <xf numFmtId="0" fontId="9" fillId="0" borderId="21" xfId="0" applyFont="1" applyBorder="1"/>
    <xf numFmtId="0" fontId="9" fillId="0" borderId="25" xfId="0" applyFont="1" applyBorder="1"/>
    <xf numFmtId="0" fontId="2" fillId="0" borderId="21" xfId="0" applyFont="1" applyBorder="1"/>
    <xf numFmtId="0" fontId="2" fillId="0" borderId="25" xfId="0" applyFont="1" applyBorder="1"/>
    <xf numFmtId="3" fontId="0" fillId="0" borderId="0" xfId="0" applyNumberFormat="1"/>
    <xf numFmtId="3" fontId="0" fillId="3" borderId="8" xfId="0" applyNumberFormat="1" applyFill="1" applyBorder="1" applyProtection="1">
      <protection locked="0"/>
    </xf>
    <xf numFmtId="3" fontId="0" fillId="0" borderId="8" xfId="0" applyNumberFormat="1" applyBorder="1"/>
    <xf numFmtId="3" fontId="8" fillId="0" borderId="0" xfId="0" applyNumberFormat="1" applyFont="1" applyAlignment="1">
      <alignment horizontal="right"/>
    </xf>
    <xf numFmtId="3" fontId="0" fillId="0" borderId="0" xfId="0" applyNumberFormat="1" applyAlignment="1">
      <alignment horizontal="right"/>
    </xf>
    <xf numFmtId="0" fontId="1" fillId="0" borderId="21" xfId="0" applyFont="1" applyBorder="1" applyAlignment="1">
      <alignment horizontal="center"/>
    </xf>
    <xf numFmtId="165" fontId="0" fillId="0" borderId="8" xfId="0" applyNumberFormat="1" applyBorder="1" applyAlignment="1">
      <alignment horizontal="right"/>
    </xf>
    <xf numFmtId="165" fontId="0" fillId="0" borderId="27" xfId="0" applyNumberFormat="1" applyBorder="1" applyAlignment="1">
      <alignment horizontal="right"/>
    </xf>
    <xf numFmtId="0" fontId="1" fillId="0" borderId="0" xfId="0" applyFont="1" applyAlignment="1">
      <alignment horizontal="center"/>
    </xf>
    <xf numFmtId="0" fontId="1" fillId="0" borderId="0" xfId="0" applyFont="1" applyAlignment="1">
      <alignment horizontal="center" wrapText="1"/>
    </xf>
    <xf numFmtId="0" fontId="1" fillId="0" borderId="5" xfId="0" applyFont="1" applyBorder="1" applyAlignment="1">
      <alignment horizontal="center" wrapText="1"/>
    </xf>
    <xf numFmtId="165" fontId="0" fillId="0" borderId="5" xfId="0" applyNumberFormat="1" applyBorder="1" applyAlignment="1">
      <alignment horizontal="right"/>
    </xf>
    <xf numFmtId="3" fontId="0" fillId="3" borderId="5" xfId="0" applyNumberFormat="1" applyFill="1" applyBorder="1" applyAlignment="1" applyProtection="1">
      <alignment horizontal="right"/>
      <protection locked="0"/>
    </xf>
    <xf numFmtId="3" fontId="0" fillId="0" borderId="5" xfId="0" applyNumberFormat="1" applyBorder="1" applyAlignment="1">
      <alignment horizontal="right"/>
    </xf>
    <xf numFmtId="3" fontId="0" fillId="0" borderId="27" xfId="0" applyNumberFormat="1" applyBorder="1" applyAlignment="1">
      <alignment horizontal="right"/>
    </xf>
    <xf numFmtId="3" fontId="1" fillId="3" borderId="27" xfId="0" applyNumberFormat="1" applyFont="1" applyFill="1" applyBorder="1" applyProtection="1">
      <protection locked="0"/>
    </xf>
    <xf numFmtId="1" fontId="1" fillId="3" borderId="27" xfId="0" applyNumberFormat="1" applyFont="1" applyFill="1" applyBorder="1" applyAlignment="1" applyProtection="1">
      <alignment horizontal="left"/>
      <protection locked="0"/>
    </xf>
    <xf numFmtId="3" fontId="0" fillId="0" borderId="5" xfId="0" applyNumberFormat="1" applyBorder="1" applyAlignment="1">
      <alignment horizontal="center"/>
    </xf>
    <xf numFmtId="0" fontId="1" fillId="0" borderId="29" xfId="0" applyFont="1" applyBorder="1" applyAlignment="1">
      <alignment horizontal="center"/>
    </xf>
    <xf numFmtId="3" fontId="8" fillId="0" borderId="0" xfId="0" applyNumberFormat="1" applyFont="1" applyAlignment="1">
      <alignment horizontal="left"/>
    </xf>
    <xf numFmtId="3" fontId="6" fillId="0" borderId="0" xfId="0" applyNumberFormat="1" applyFont="1" applyAlignment="1">
      <alignment horizontal="right"/>
    </xf>
    <xf numFmtId="1" fontId="6" fillId="0" borderId="0" xfId="0" applyNumberFormat="1" applyFont="1" applyAlignment="1">
      <alignment horizontal="right"/>
    </xf>
    <xf numFmtId="3" fontId="1" fillId="0" borderId="0" xfId="0" applyNumberFormat="1" applyFont="1" applyAlignment="1">
      <alignment horizontal="left"/>
    </xf>
    <xf numFmtId="1" fontId="1" fillId="0" borderId="0" xfId="0" applyNumberFormat="1" applyFont="1" applyAlignment="1">
      <alignment horizontal="left"/>
    </xf>
    <xf numFmtId="3" fontId="0" fillId="3" borderId="21" xfId="0" applyNumberFormat="1" applyFill="1" applyBorder="1" applyProtection="1">
      <protection locked="0"/>
    </xf>
    <xf numFmtId="3" fontId="0" fillId="3" borderId="28" xfId="0" applyNumberFormat="1" applyFill="1" applyBorder="1" applyProtection="1">
      <protection locked="0"/>
    </xf>
    <xf numFmtId="3" fontId="0" fillId="0" borderId="32" xfId="0" applyNumberFormat="1" applyBorder="1"/>
    <xf numFmtId="3" fontId="0" fillId="0" borderId="34" xfId="0" applyNumberFormat="1" applyBorder="1"/>
    <xf numFmtId="3" fontId="0" fillId="0" borderId="35" xfId="0" applyNumberFormat="1" applyBorder="1"/>
    <xf numFmtId="0" fontId="0" fillId="0" borderId="17" xfId="0" applyBorder="1"/>
    <xf numFmtId="0" fontId="0" fillId="0" borderId="37" xfId="0" applyBorder="1"/>
    <xf numFmtId="3" fontId="0" fillId="3" borderId="1" xfId="0" applyNumberFormat="1" applyFill="1" applyBorder="1" applyProtection="1">
      <protection locked="0"/>
    </xf>
    <xf numFmtId="3" fontId="0" fillId="3" borderId="38" xfId="0" applyNumberFormat="1" applyFill="1" applyBorder="1" applyProtection="1">
      <protection locked="0"/>
    </xf>
    <xf numFmtId="3" fontId="1" fillId="0" borderId="21" xfId="0" applyNumberFormat="1" applyFont="1" applyBorder="1" applyAlignment="1">
      <alignment horizontal="center" wrapText="1"/>
    </xf>
    <xf numFmtId="3" fontId="0" fillId="3" borderId="21" xfId="0" applyNumberFormat="1" applyFill="1" applyBorder="1" applyAlignment="1" applyProtection="1">
      <alignment horizontal="right"/>
      <protection locked="0"/>
    </xf>
    <xf numFmtId="3" fontId="0" fillId="3" borderId="39" xfId="0" applyNumberFormat="1" applyFill="1" applyBorder="1" applyProtection="1">
      <protection locked="0"/>
    </xf>
    <xf numFmtId="3" fontId="0" fillId="3" borderId="40" xfId="0" applyNumberFormat="1" applyFill="1" applyBorder="1" applyProtection="1">
      <protection locked="0"/>
    </xf>
    <xf numFmtId="3" fontId="0" fillId="0" borderId="24" xfId="0" applyNumberFormat="1" applyBorder="1"/>
    <xf numFmtId="3" fontId="0" fillId="0" borderId="4" xfId="0" applyNumberFormat="1" applyBorder="1"/>
    <xf numFmtId="3" fontId="0" fillId="0" borderId="33" xfId="0" applyNumberFormat="1" applyBorder="1" applyAlignment="1">
      <alignment horizontal="right"/>
    </xf>
    <xf numFmtId="3" fontId="0" fillId="0" borderId="41" xfId="0" applyNumberFormat="1" applyBorder="1"/>
    <xf numFmtId="165" fontId="6" fillId="0" borderId="27" xfId="0" applyNumberFormat="1" applyFont="1" applyBorder="1" applyAlignment="1">
      <alignment horizontal="right"/>
    </xf>
    <xf numFmtId="3" fontId="6" fillId="0" borderId="0" xfId="0" applyNumberFormat="1" applyFont="1" applyAlignment="1">
      <alignment horizontal="left"/>
    </xf>
    <xf numFmtId="1" fontId="0" fillId="0" borderId="0" xfId="0" applyNumberFormat="1"/>
    <xf numFmtId="3" fontId="0" fillId="0" borderId="21" xfId="0" applyNumberFormat="1" applyBorder="1" applyAlignment="1">
      <alignment horizontal="center"/>
    </xf>
    <xf numFmtId="3" fontId="1" fillId="0" borderId="0" xfId="0" applyNumberFormat="1" applyFont="1" applyAlignment="1">
      <alignment horizontal="center"/>
    </xf>
    <xf numFmtId="3" fontId="0" fillId="5" borderId="5" xfId="0" applyNumberFormat="1" applyFill="1" applyBorder="1" applyAlignment="1" applyProtection="1">
      <alignment horizontal="right"/>
      <protection locked="0"/>
    </xf>
    <xf numFmtId="3" fontId="0" fillId="3" borderId="41" xfId="0" applyNumberFormat="1" applyFill="1" applyBorder="1" applyAlignment="1" applyProtection="1">
      <alignment horizontal="right"/>
      <protection locked="0"/>
    </xf>
    <xf numFmtId="3" fontId="0" fillId="3" borderId="16" xfId="0" applyNumberFormat="1" applyFill="1" applyBorder="1" applyAlignment="1" applyProtection="1">
      <alignment horizontal="right"/>
      <protection locked="0"/>
    </xf>
    <xf numFmtId="0" fontId="0" fillId="0" borderId="7" xfId="0" applyBorder="1" applyAlignment="1">
      <alignment horizontal="left"/>
    </xf>
    <xf numFmtId="0" fontId="6" fillId="0" borderId="15" xfId="0" applyFont="1" applyBorder="1" applyAlignment="1">
      <alignment horizontal="left"/>
    </xf>
    <xf numFmtId="3" fontId="0" fillId="6" borderId="41" xfId="0" applyNumberFormat="1" applyFill="1" applyBorder="1"/>
    <xf numFmtId="3" fontId="0" fillId="0" borderId="16" xfId="0" applyNumberFormat="1" applyBorder="1" applyAlignment="1">
      <alignment horizontal="right"/>
    </xf>
    <xf numFmtId="3" fontId="0" fillId="3" borderId="43" xfId="0" applyNumberFormat="1" applyFill="1" applyBorder="1" applyAlignment="1" applyProtection="1">
      <alignment horizontal="right"/>
      <protection locked="0"/>
    </xf>
    <xf numFmtId="3" fontId="0" fillId="0" borderId="9" xfId="0" applyNumberFormat="1" applyBorder="1"/>
    <xf numFmtId="3" fontId="0" fillId="6" borderId="16" xfId="0" applyNumberFormat="1" applyFill="1" applyBorder="1" applyAlignment="1">
      <alignment horizontal="right"/>
    </xf>
    <xf numFmtId="3" fontId="0" fillId="6" borderId="16" xfId="0" applyNumberFormat="1" applyFill="1" applyBorder="1"/>
    <xf numFmtId="3" fontId="0" fillId="0" borderId="16" xfId="0" applyNumberFormat="1" applyBorder="1"/>
    <xf numFmtId="3" fontId="0" fillId="6" borderId="41" xfId="0" applyNumberFormat="1" applyFill="1" applyBorder="1" applyAlignment="1">
      <alignment horizontal="right"/>
    </xf>
    <xf numFmtId="3" fontId="1" fillId="0" borderId="36" xfId="0" applyNumberFormat="1" applyFont="1" applyBorder="1"/>
    <xf numFmtId="3" fontId="0" fillId="8" borderId="5" xfId="0" applyNumberFormat="1" applyFill="1" applyBorder="1"/>
    <xf numFmtId="3" fontId="1" fillId="0" borderId="27" xfId="0" applyNumberFormat="1" applyFont="1" applyBorder="1"/>
    <xf numFmtId="1" fontId="1" fillId="0" borderId="27" xfId="0" applyNumberFormat="1" applyFont="1" applyBorder="1" applyAlignment="1">
      <alignment horizontal="left"/>
    </xf>
    <xf numFmtId="0" fontId="1" fillId="0" borderId="27" xfId="0" applyFont="1" applyBorder="1" applyAlignment="1">
      <alignment horizontal="left"/>
    </xf>
    <xf numFmtId="1" fontId="1" fillId="0" borderId="0" xfId="0" applyNumberFormat="1" applyFont="1" applyAlignment="1">
      <alignment horizontal="right"/>
    </xf>
    <xf numFmtId="0" fontId="6" fillId="0" borderId="0" xfId="0" applyFont="1" applyAlignment="1">
      <alignment horizontal="left"/>
    </xf>
    <xf numFmtId="3" fontId="1" fillId="0" borderId="3" xfId="0" applyNumberFormat="1" applyFont="1" applyBorder="1" applyAlignment="1">
      <alignment horizontal="center" wrapText="1"/>
    </xf>
    <xf numFmtId="3" fontId="1" fillId="0" borderId="40" xfId="0" applyNumberFormat="1" applyFont="1" applyBorder="1" applyAlignment="1">
      <alignment horizontal="center" wrapText="1"/>
    </xf>
    <xf numFmtId="3" fontId="6" fillId="3" borderId="18" xfId="0" applyNumberFormat="1" applyFont="1" applyFill="1" applyBorder="1" applyAlignment="1" applyProtection="1">
      <alignment horizontal="right"/>
      <protection locked="0"/>
    </xf>
    <xf numFmtId="10" fontId="6" fillId="0" borderId="8" xfId="0" applyNumberFormat="1" applyFont="1" applyBorder="1"/>
    <xf numFmtId="10" fontId="6" fillId="0" borderId="27" xfId="0" applyNumberFormat="1" applyFont="1" applyBorder="1"/>
    <xf numFmtId="0" fontId="6" fillId="0" borderId="21" xfId="0" applyFont="1" applyBorder="1" applyAlignment="1">
      <alignment horizontal="left" indent="1"/>
    </xf>
    <xf numFmtId="0" fontId="0" fillId="0" borderId="21" xfId="0" applyBorder="1" applyAlignment="1">
      <alignment horizontal="left" indent="1"/>
    </xf>
    <xf numFmtId="2" fontId="0" fillId="0" borderId="21" xfId="0" applyNumberFormat="1" applyBorder="1" applyAlignment="1">
      <alignment horizontal="left" indent="1"/>
    </xf>
    <xf numFmtId="0" fontId="1" fillId="0" borderId="27" xfId="0" applyFont="1" applyBorder="1" applyAlignment="1">
      <alignment horizontal="right"/>
    </xf>
    <xf numFmtId="0" fontId="0" fillId="0" borderId="15" xfId="0" applyBorder="1"/>
    <xf numFmtId="3" fontId="0" fillId="3" borderId="25" xfId="0" applyNumberFormat="1" applyFill="1" applyBorder="1" applyAlignment="1" applyProtection="1">
      <alignment horizontal="right"/>
      <protection locked="0"/>
    </xf>
    <xf numFmtId="0" fontId="0" fillId="3" borderId="7" xfId="0" applyFill="1" applyBorder="1" applyProtection="1">
      <protection locked="0"/>
    </xf>
    <xf numFmtId="0" fontId="0" fillId="0" borderId="40" xfId="0" applyBorder="1" applyAlignment="1">
      <alignment vertical="top"/>
    </xf>
    <xf numFmtId="0" fontId="0" fillId="0" borderId="8" xfId="0" applyBorder="1" applyAlignment="1">
      <alignment vertical="top"/>
    </xf>
    <xf numFmtId="0" fontId="2" fillId="0" borderId="1" xfId="0" applyFont="1" applyBorder="1" applyAlignment="1">
      <alignment horizontal="right"/>
    </xf>
    <xf numFmtId="0" fontId="2" fillId="0" borderId="2" xfId="0" applyFont="1" applyBorder="1" applyAlignment="1">
      <alignment horizontal="right"/>
    </xf>
    <xf numFmtId="3" fontId="0" fillId="0" borderId="51" xfId="0" applyNumberFormat="1" applyBorder="1"/>
    <xf numFmtId="3" fontId="0" fillId="3" borderId="2" xfId="0" applyNumberFormat="1" applyFill="1" applyBorder="1" applyProtection="1">
      <protection locked="0"/>
    </xf>
    <xf numFmtId="3" fontId="0" fillId="3" borderId="31" xfId="0" applyNumberFormat="1" applyFill="1" applyBorder="1" applyProtection="1">
      <protection locked="0"/>
    </xf>
    <xf numFmtId="3" fontId="0" fillId="3" borderId="63" xfId="0" applyNumberFormat="1" applyFill="1" applyBorder="1" applyProtection="1">
      <protection locked="0"/>
    </xf>
    <xf numFmtId="3" fontId="0" fillId="8" borderId="31" xfId="0" applyNumberFormat="1" applyFill="1" applyBorder="1"/>
    <xf numFmtId="3" fontId="0" fillId="3" borderId="44" xfId="0" applyNumberFormat="1" applyFill="1" applyBorder="1" applyProtection="1">
      <protection locked="0"/>
    </xf>
    <xf numFmtId="3" fontId="0" fillId="3" borderId="51" xfId="0" applyNumberFormat="1" applyFill="1" applyBorder="1" applyProtection="1">
      <protection locked="0"/>
    </xf>
    <xf numFmtId="3" fontId="0" fillId="3" borderId="58" xfId="0" applyNumberFormat="1" applyFill="1" applyBorder="1" applyProtection="1">
      <protection locked="0"/>
    </xf>
    <xf numFmtId="3" fontId="0" fillId="3" borderId="65" xfId="0" applyNumberFormat="1" applyFill="1" applyBorder="1" applyProtection="1">
      <protection locked="0"/>
    </xf>
    <xf numFmtId="3" fontId="0" fillId="8" borderId="3" xfId="0" applyNumberFormat="1" applyFill="1" applyBorder="1"/>
    <xf numFmtId="3" fontId="0" fillId="0" borderId="3" xfId="0" applyNumberFormat="1" applyBorder="1"/>
    <xf numFmtId="3" fontId="1" fillId="0" borderId="61" xfId="0" applyNumberFormat="1" applyFont="1" applyBorder="1" applyAlignment="1">
      <alignment horizontal="center"/>
    </xf>
    <xf numFmtId="3" fontId="6" fillId="0" borderId="62" xfId="0" applyNumberFormat="1" applyFont="1" applyBorder="1" applyAlignment="1">
      <alignment wrapText="1"/>
    </xf>
    <xf numFmtId="3" fontId="6" fillId="0" borderId="5" xfId="0" applyNumberFormat="1" applyFont="1" applyBorder="1" applyAlignment="1">
      <alignment wrapText="1"/>
    </xf>
    <xf numFmtId="3" fontId="6" fillId="3" borderId="5" xfId="0" applyNumberFormat="1" applyFont="1" applyFill="1" applyBorder="1" applyAlignment="1">
      <alignment wrapText="1"/>
    </xf>
    <xf numFmtId="3" fontId="6" fillId="3" borderId="51" xfId="0" applyNumberFormat="1" applyFont="1" applyFill="1" applyBorder="1" applyAlignment="1">
      <alignment wrapText="1"/>
    </xf>
    <xf numFmtId="3" fontId="6" fillId="0" borderId="51" xfId="0" applyNumberFormat="1" applyFont="1" applyBorder="1" applyAlignment="1">
      <alignment wrapText="1"/>
    </xf>
    <xf numFmtId="3" fontId="6" fillId="3" borderId="31" xfId="0" applyNumberFormat="1" applyFont="1" applyFill="1" applyBorder="1" applyAlignment="1">
      <alignment wrapText="1"/>
    </xf>
    <xf numFmtId="3" fontId="6" fillId="0" borderId="3" xfId="0" applyNumberFormat="1" applyFont="1" applyBorder="1" applyAlignment="1">
      <alignment wrapText="1"/>
    </xf>
    <xf numFmtId="3" fontId="6" fillId="3" borderId="1" xfId="0" applyNumberFormat="1" applyFont="1" applyFill="1" applyBorder="1" applyAlignment="1">
      <alignment wrapText="1"/>
    </xf>
    <xf numFmtId="3" fontId="0" fillId="0" borderId="42" xfId="0" applyNumberFormat="1" applyBorder="1" applyAlignment="1">
      <alignment horizontal="center"/>
    </xf>
    <xf numFmtId="0" fontId="6" fillId="0" borderId="5" xfId="0" applyFont="1" applyBorder="1" applyAlignment="1">
      <alignment horizontal="left" wrapText="1"/>
    </xf>
    <xf numFmtId="3" fontId="6" fillId="3" borderId="43" xfId="0" applyNumberFormat="1" applyFont="1" applyFill="1" applyBorder="1" applyAlignment="1" applyProtection="1">
      <alignment horizontal="right"/>
      <protection locked="0"/>
    </xf>
    <xf numFmtId="3" fontId="6" fillId="7" borderId="67" xfId="0" applyNumberFormat="1" applyFont="1" applyFill="1" applyBorder="1" applyAlignment="1" applyProtection="1">
      <alignment horizontal="right" wrapText="1"/>
      <protection locked="0"/>
    </xf>
    <xf numFmtId="3" fontId="6" fillId="8" borderId="67" xfId="0" applyNumberFormat="1" applyFont="1" applyFill="1" applyBorder="1" applyAlignment="1">
      <alignment horizontal="right"/>
    </xf>
    <xf numFmtId="3" fontId="6" fillId="8" borderId="68" xfId="0" applyNumberFormat="1" applyFont="1" applyFill="1" applyBorder="1" applyAlignment="1">
      <alignment horizontal="right"/>
    </xf>
    <xf numFmtId="3" fontId="6" fillId="8" borderId="66" xfId="0" applyNumberFormat="1" applyFont="1" applyFill="1" applyBorder="1" applyAlignment="1">
      <alignment horizontal="right"/>
    </xf>
    <xf numFmtId="3" fontId="1" fillId="0" borderId="44" xfId="0" applyNumberFormat="1" applyFont="1" applyBorder="1" applyAlignment="1">
      <alignment horizontal="center" wrapText="1"/>
    </xf>
    <xf numFmtId="3" fontId="0" fillId="0" borderId="65" xfId="0" applyNumberFormat="1" applyBorder="1"/>
    <xf numFmtId="3" fontId="0" fillId="0" borderId="30" xfId="0" applyNumberFormat="1" applyBorder="1"/>
    <xf numFmtId="0" fontId="12" fillId="0" borderId="0" xfId="0" applyFont="1"/>
    <xf numFmtId="0" fontId="1" fillId="0" borderId="8" xfId="0" applyFont="1" applyBorder="1"/>
    <xf numFmtId="0" fontId="0" fillId="0" borderId="0" xfId="0" applyAlignment="1">
      <alignment horizontal="center"/>
    </xf>
    <xf numFmtId="3" fontId="0" fillId="0" borderId="32" xfId="0" applyNumberFormat="1" applyBorder="1" applyAlignment="1">
      <alignment horizontal="right"/>
    </xf>
    <xf numFmtId="3" fontId="0" fillId="3" borderId="10" xfId="0" applyNumberFormat="1" applyFill="1" applyBorder="1" applyProtection="1">
      <protection locked="0"/>
    </xf>
    <xf numFmtId="3" fontId="0" fillId="0" borderId="15" xfId="0" applyNumberFormat="1" applyBorder="1"/>
    <xf numFmtId="3" fontId="0" fillId="10" borderId="5" xfId="0" applyNumberFormat="1" applyFill="1" applyBorder="1"/>
    <xf numFmtId="3" fontId="0" fillId="3" borderId="15" xfId="0" applyNumberFormat="1" applyFill="1" applyBorder="1" applyProtection="1">
      <protection locked="0"/>
    </xf>
    <xf numFmtId="3" fontId="0" fillId="3" borderId="56" xfId="0" applyNumberFormat="1" applyFill="1" applyBorder="1" applyProtection="1">
      <protection locked="0"/>
    </xf>
    <xf numFmtId="3" fontId="0" fillId="3" borderId="17" xfId="0" applyNumberFormat="1" applyFill="1" applyBorder="1" applyProtection="1">
      <protection locked="0"/>
    </xf>
    <xf numFmtId="0" fontId="1" fillId="0" borderId="25" xfId="0" applyFont="1" applyBorder="1" applyAlignment="1">
      <alignment horizontal="left" wrapText="1"/>
    </xf>
    <xf numFmtId="3" fontId="1" fillId="0" borderId="24" xfId="0" applyNumberFormat="1" applyFont="1" applyBorder="1" applyAlignment="1">
      <alignment horizontal="center" wrapText="1"/>
    </xf>
    <xf numFmtId="3" fontId="6" fillId="7" borderId="69" xfId="0" applyNumberFormat="1" applyFont="1" applyFill="1" applyBorder="1" applyAlignment="1" applyProtection="1">
      <alignment horizontal="right" wrapText="1"/>
      <protection locked="0"/>
    </xf>
    <xf numFmtId="3" fontId="1" fillId="0" borderId="5" xfId="0" applyNumberFormat="1" applyFont="1" applyBorder="1" applyAlignment="1">
      <alignment horizontal="center" vertical="center" wrapText="1"/>
    </xf>
    <xf numFmtId="10" fontId="6" fillId="0" borderId="0" xfId="0" applyNumberFormat="1" applyFont="1"/>
    <xf numFmtId="0" fontId="6" fillId="0" borderId="0" xfId="0" applyFont="1" applyAlignment="1">
      <alignment horizontal="right" indent="1"/>
    </xf>
    <xf numFmtId="0" fontId="1" fillId="0" borderId="73" xfId="0" applyFont="1" applyBorder="1" applyAlignment="1">
      <alignment horizontal="center" wrapText="1"/>
    </xf>
    <xf numFmtId="0" fontId="6" fillId="7" borderId="66" xfId="0" applyFont="1" applyFill="1" applyBorder="1" applyAlignment="1" applyProtection="1">
      <alignment horizontal="right" wrapText="1"/>
      <protection locked="0"/>
    </xf>
    <xf numFmtId="3" fontId="0" fillId="0" borderId="4" xfId="0" applyNumberFormat="1" applyBorder="1" applyAlignment="1">
      <alignment horizontal="right"/>
    </xf>
    <xf numFmtId="3" fontId="6" fillId="0" borderId="6" xfId="0" applyNumberFormat="1" applyFont="1" applyBorder="1" applyAlignment="1">
      <alignment horizontal="right" wrapText="1"/>
    </xf>
    <xf numFmtId="3" fontId="0" fillId="7" borderId="6" xfId="0" applyNumberFormat="1" applyFill="1" applyBorder="1" applyAlignment="1" applyProtection="1">
      <alignment horizontal="right"/>
      <protection locked="0"/>
    </xf>
    <xf numFmtId="3" fontId="0" fillId="7" borderId="65" xfId="0" applyNumberFormat="1" applyFill="1" applyBorder="1" applyAlignment="1" applyProtection="1">
      <alignment horizontal="right"/>
      <protection locked="0"/>
    </xf>
    <xf numFmtId="3" fontId="0" fillId="8" borderId="44" xfId="0" applyNumberFormat="1" applyFill="1" applyBorder="1"/>
    <xf numFmtId="3" fontId="0" fillId="8" borderId="4" xfId="0" applyNumberFormat="1" applyFill="1" applyBorder="1"/>
    <xf numFmtId="3" fontId="0" fillId="8" borderId="6" xfId="0" applyNumberFormat="1" applyFill="1" applyBorder="1"/>
    <xf numFmtId="3" fontId="0" fillId="0" borderId="35" xfId="0" applyNumberFormat="1" applyBorder="1" applyAlignment="1">
      <alignment horizontal="right"/>
    </xf>
    <xf numFmtId="0" fontId="6" fillId="0" borderId="0" xfId="0" applyFont="1" applyAlignment="1">
      <alignment horizontal="right" vertical="center" indent="1"/>
    </xf>
    <xf numFmtId="0" fontId="6" fillId="0" borderId="0" xfId="0" applyFont="1" applyAlignment="1">
      <alignment horizontal="right" vertical="top" indent="1"/>
    </xf>
    <xf numFmtId="166" fontId="6" fillId="0" borderId="27" xfId="2" applyNumberFormat="1" applyFont="1" applyBorder="1"/>
    <xf numFmtId="3" fontId="0" fillId="3" borderId="11" xfId="0" applyNumberFormat="1" applyFill="1" applyBorder="1" applyProtection="1">
      <protection locked="0"/>
    </xf>
    <xf numFmtId="3" fontId="0" fillId="10" borderId="16" xfId="0" applyNumberFormat="1" applyFill="1" applyBorder="1"/>
    <xf numFmtId="3" fontId="0" fillId="0" borderId="43" xfId="0" applyNumberFormat="1" applyBorder="1"/>
    <xf numFmtId="3" fontId="0" fillId="3" borderId="18" xfId="0" applyNumberFormat="1" applyFill="1" applyBorder="1" applyProtection="1">
      <protection locked="0"/>
    </xf>
    <xf numFmtId="3" fontId="0" fillId="0" borderId="0" xfId="0" applyNumberFormat="1" applyAlignment="1">
      <alignment horizontal="left" vertical="top" wrapText="1"/>
    </xf>
    <xf numFmtId="3" fontId="1" fillId="0" borderId="27" xfId="0" applyNumberFormat="1" applyFont="1" applyBorder="1" applyAlignment="1">
      <alignment horizontal="center"/>
    </xf>
    <xf numFmtId="3" fontId="1" fillId="3" borderId="8" xfId="0" applyNumberFormat="1" applyFont="1" applyFill="1" applyBorder="1" applyAlignment="1" applyProtection="1">
      <alignment horizontal="left"/>
      <protection locked="0"/>
    </xf>
    <xf numFmtId="3" fontId="1" fillId="0" borderId="42" xfId="0" applyNumberFormat="1" applyFont="1" applyBorder="1" applyAlignment="1">
      <alignment horizontal="center"/>
    </xf>
    <xf numFmtId="3" fontId="1" fillId="0" borderId="0" xfId="0" applyNumberFormat="1" applyFont="1" applyAlignment="1">
      <alignment horizontal="center"/>
    </xf>
    <xf numFmtId="3" fontId="1" fillId="0" borderId="8" xfId="0" applyNumberFormat="1" applyFont="1" applyBorder="1" applyAlignment="1">
      <alignment horizontal="center"/>
    </xf>
    <xf numFmtId="3" fontId="6" fillId="0" borderId="21" xfId="0" applyNumberFormat="1" applyFont="1" applyBorder="1" applyAlignment="1">
      <alignment horizontal="center" wrapText="1"/>
    </xf>
    <xf numFmtId="3" fontId="6" fillId="0" borderId="27" xfId="0" applyNumberFormat="1" applyFont="1" applyBorder="1" applyAlignment="1">
      <alignment horizontal="center" wrapText="1"/>
    </xf>
    <xf numFmtId="3" fontId="6" fillId="0" borderId="25" xfId="0" applyNumberFormat="1" applyFont="1" applyBorder="1" applyAlignment="1">
      <alignment horizontal="center" wrapText="1"/>
    </xf>
    <xf numFmtId="0" fontId="11" fillId="9" borderId="21"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6" fillId="0" borderId="46" xfId="0" applyFont="1" applyBorder="1" applyAlignment="1">
      <alignment horizontal="left" wrapText="1"/>
    </xf>
    <xf numFmtId="0" fontId="0" fillId="0" borderId="33" xfId="0" applyBorder="1" applyAlignment="1">
      <alignment horizontal="left" wrapText="1"/>
    </xf>
    <xf numFmtId="0" fontId="0" fillId="0" borderId="17" xfId="0" applyBorder="1" applyAlignment="1">
      <alignment horizontal="left"/>
    </xf>
    <xf numFmtId="0" fontId="0" fillId="0" borderId="54" xfId="0" applyBorder="1" applyAlignment="1">
      <alignment horizontal="left"/>
    </xf>
    <xf numFmtId="0" fontId="6" fillId="0" borderId="28" xfId="0" applyFont="1" applyBorder="1" applyAlignment="1">
      <alignment horizontal="left" wrapText="1"/>
    </xf>
    <xf numFmtId="0" fontId="0" fillId="0" borderId="5" xfId="0" applyBorder="1" applyAlignment="1">
      <alignment horizontal="left" wrapText="1"/>
    </xf>
    <xf numFmtId="0" fontId="6" fillId="0" borderId="64" xfId="0" applyFont="1" applyBorder="1" applyAlignment="1">
      <alignment horizontal="left" wrapText="1"/>
    </xf>
    <xf numFmtId="0" fontId="0" fillId="0" borderId="51" xfId="0" applyBorder="1" applyAlignment="1">
      <alignment horizontal="left" wrapText="1"/>
    </xf>
    <xf numFmtId="0" fontId="6" fillId="0" borderId="45" xfId="0" applyFont="1" applyBorder="1" applyAlignment="1">
      <alignment horizontal="left" wrapText="1"/>
    </xf>
    <xf numFmtId="0" fontId="0" fillId="0" borderId="31" xfId="0" applyBorder="1" applyAlignment="1">
      <alignment horizontal="left" wrapText="1"/>
    </xf>
    <xf numFmtId="0" fontId="6" fillId="0" borderId="39" xfId="0" applyFont="1" applyBorder="1" applyAlignment="1">
      <alignment horizontal="left" wrapText="1"/>
    </xf>
    <xf numFmtId="0" fontId="0" fillId="0" borderId="3" xfId="0" applyBorder="1" applyAlignment="1">
      <alignment horizontal="left" wrapText="1"/>
    </xf>
    <xf numFmtId="3" fontId="1" fillId="0" borderId="8" xfId="0" applyNumberFormat="1" applyFont="1" applyBorder="1" applyAlignment="1">
      <alignment horizontal="left"/>
    </xf>
    <xf numFmtId="0" fontId="0" fillId="0" borderId="10" xfId="0" applyBorder="1" applyAlignment="1">
      <alignment horizontal="center"/>
    </xf>
    <xf numFmtId="0" fontId="0" fillId="0" borderId="48" xfId="0" applyBorder="1" applyAlignment="1">
      <alignment horizontal="center"/>
    </xf>
    <xf numFmtId="0" fontId="6" fillId="0" borderId="15" xfId="0" applyFont="1" applyBorder="1" applyAlignment="1">
      <alignment horizontal="left" wrapText="1"/>
    </xf>
    <xf numFmtId="0" fontId="0" fillId="0" borderId="25" xfId="0" applyBorder="1" applyAlignment="1">
      <alignment horizontal="left" wrapText="1"/>
    </xf>
    <xf numFmtId="0" fontId="0" fillId="0" borderId="46" xfId="0" applyBorder="1" applyAlignment="1">
      <alignment horizontal="left" wrapText="1"/>
    </xf>
    <xf numFmtId="0" fontId="0" fillId="0" borderId="28" xfId="0" applyBorder="1" applyAlignment="1">
      <alignment horizontal="left" wrapText="1"/>
    </xf>
    <xf numFmtId="0" fontId="0" fillId="0" borderId="45" xfId="0" applyBorder="1" applyAlignment="1">
      <alignment horizontal="left" wrapText="1"/>
    </xf>
    <xf numFmtId="0" fontId="0" fillId="0" borderId="64" xfId="0" applyBorder="1" applyAlignment="1">
      <alignment horizontal="left" wrapText="1"/>
    </xf>
    <xf numFmtId="0" fontId="6" fillId="0" borderId="71" xfId="0" applyFont="1" applyBorder="1" applyAlignment="1">
      <alignment horizontal="left" wrapText="1"/>
    </xf>
    <xf numFmtId="0" fontId="0" fillId="0" borderId="72" xfId="0" applyBorder="1" applyAlignment="1">
      <alignment horizontal="left" wrapText="1"/>
    </xf>
    <xf numFmtId="0" fontId="6" fillId="0" borderId="69" xfId="0" applyFont="1" applyBorder="1" applyAlignment="1">
      <alignment horizontal="left" wrapText="1"/>
    </xf>
    <xf numFmtId="0" fontId="0" fillId="0" borderId="70" xfId="0" applyBorder="1" applyAlignment="1">
      <alignment horizontal="left" wrapText="1"/>
    </xf>
    <xf numFmtId="3" fontId="1" fillId="0" borderId="17" xfId="0" applyNumberFormat="1" applyFont="1" applyBorder="1" applyAlignment="1">
      <alignment horizontal="center"/>
    </xf>
    <xf numFmtId="3" fontId="1" fillId="0" borderId="37" xfId="0" applyNumberFormat="1" applyFont="1" applyBorder="1" applyAlignment="1">
      <alignment horizontal="center"/>
    </xf>
    <xf numFmtId="3" fontId="1" fillId="0" borderId="54" xfId="0" applyNumberFormat="1" applyFont="1" applyBorder="1" applyAlignment="1">
      <alignment horizontal="center"/>
    </xf>
    <xf numFmtId="3" fontId="1" fillId="0" borderId="52" xfId="0" applyNumberFormat="1"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0" fillId="0" borderId="15" xfId="0" applyBorder="1" applyAlignment="1">
      <alignment horizontal="left"/>
    </xf>
    <xf numFmtId="0" fontId="0" fillId="0" borderId="7" xfId="0" applyBorder="1" applyAlignment="1">
      <alignment horizontal="left"/>
    </xf>
    <xf numFmtId="0" fontId="1" fillId="0" borderId="47" xfId="0" applyFont="1" applyBorder="1" applyAlignment="1">
      <alignment horizontal="center"/>
    </xf>
    <xf numFmtId="0" fontId="1"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1" fillId="0" borderId="26" xfId="0" applyFont="1" applyBorder="1" applyAlignment="1">
      <alignment horizontal="left"/>
    </xf>
    <xf numFmtId="0" fontId="0" fillId="3" borderId="15" xfId="0" applyFill="1" applyBorder="1" applyAlignment="1" applyProtection="1">
      <alignment horizontal="left"/>
      <protection locked="0"/>
    </xf>
    <xf numFmtId="0" fontId="0" fillId="3" borderId="7" xfId="0" applyFill="1" applyBorder="1" applyAlignment="1" applyProtection="1">
      <alignment horizontal="left"/>
      <protection locked="0"/>
    </xf>
    <xf numFmtId="0" fontId="1" fillId="0" borderId="8" xfId="0" applyFont="1" applyBorder="1" applyAlignment="1">
      <alignment horizontal="left"/>
    </xf>
    <xf numFmtId="0" fontId="1" fillId="0" borderId="34" xfId="0" applyFont="1" applyBorder="1" applyAlignment="1">
      <alignment horizontal="left"/>
    </xf>
    <xf numFmtId="0" fontId="1" fillId="0" borderId="49" xfId="0" applyFont="1" applyBorder="1" applyAlignment="1">
      <alignment horizontal="left"/>
    </xf>
    <xf numFmtId="0" fontId="1" fillId="0" borderId="51"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5" xfId="0" applyBorder="1" applyAlignment="1">
      <alignment horizontal="left"/>
    </xf>
    <xf numFmtId="0" fontId="1" fillId="0" borderId="15" xfId="0" applyFont="1" applyBorder="1" applyAlignment="1">
      <alignment horizontal="left"/>
    </xf>
    <xf numFmtId="0" fontId="1" fillId="0" borderId="25" xfId="0" applyFont="1" applyBorder="1" applyAlignment="1">
      <alignment horizontal="left"/>
    </xf>
    <xf numFmtId="0" fontId="1" fillId="0" borderId="3" xfId="0" applyFont="1" applyBorder="1" applyAlignment="1">
      <alignment horizontal="center" vertical="center"/>
    </xf>
    <xf numFmtId="0" fontId="0" fillId="3" borderId="25" xfId="0" applyFill="1" applyBorder="1" applyAlignment="1" applyProtection="1">
      <alignment horizontal="left"/>
      <protection locked="0"/>
    </xf>
    <xf numFmtId="0" fontId="1" fillId="0" borderId="56" xfId="0" applyFont="1" applyBorder="1" applyAlignment="1">
      <alignment horizontal="left" wrapText="1"/>
    </xf>
    <xf numFmtId="0" fontId="1" fillId="0" borderId="57" xfId="0" applyFont="1" applyBorder="1" applyAlignment="1">
      <alignment horizontal="left" wrapText="1"/>
    </xf>
    <xf numFmtId="0" fontId="1" fillId="0" borderId="24" xfId="0" applyFont="1" applyBorder="1" applyAlignment="1">
      <alignment horizontal="left" wrapText="1"/>
    </xf>
    <xf numFmtId="0" fontId="1" fillId="0" borderId="60" xfId="0" applyFont="1" applyBorder="1" applyAlignment="1">
      <alignment horizontal="left" wrapText="1"/>
    </xf>
    <xf numFmtId="0" fontId="1" fillId="0" borderId="17" xfId="0" applyFont="1" applyBorder="1" applyAlignment="1">
      <alignment horizontal="left"/>
    </xf>
    <xf numFmtId="0" fontId="1" fillId="0" borderId="52" xfId="0" applyFont="1" applyBorder="1" applyAlignment="1">
      <alignment horizontal="left"/>
    </xf>
    <xf numFmtId="0" fontId="6" fillId="0" borderId="0" xfId="0" applyFont="1" applyAlignment="1">
      <alignment horizontal="left"/>
    </xf>
    <xf numFmtId="0" fontId="1" fillId="0" borderId="0" xfId="0" applyFont="1" applyAlignment="1">
      <alignment horizontal="left"/>
    </xf>
    <xf numFmtId="0" fontId="6" fillId="0" borderId="15" xfId="0" applyFont="1" applyBorder="1" applyAlignment="1">
      <alignment horizontal="left"/>
    </xf>
    <xf numFmtId="0" fontId="6" fillId="0" borderId="7" xfId="0" applyFont="1" applyBorder="1" applyAlignment="1">
      <alignment horizontal="left"/>
    </xf>
    <xf numFmtId="0" fontId="6" fillId="0" borderId="34" xfId="0" applyFont="1" applyBorder="1" applyAlignment="1">
      <alignment horizontal="left"/>
    </xf>
    <xf numFmtId="0" fontId="6" fillId="0" borderId="49" xfId="0" applyFont="1" applyBorder="1" applyAlignment="1">
      <alignment horizontal="left"/>
    </xf>
    <xf numFmtId="0" fontId="1" fillId="0" borderId="10" xfId="0" applyFont="1" applyBorder="1" applyAlignment="1">
      <alignment horizontal="left"/>
    </xf>
    <xf numFmtId="0" fontId="1" fillId="0" borderId="12" xfId="0" applyFont="1" applyBorder="1" applyAlignment="1">
      <alignment horizontal="left"/>
    </xf>
    <xf numFmtId="0" fontId="1" fillId="0" borderId="50" xfId="0" applyFont="1" applyBorder="1" applyAlignment="1">
      <alignment horizontal="center" wrapText="1"/>
    </xf>
    <xf numFmtId="0" fontId="1" fillId="0" borderId="20" xfId="0" applyFont="1" applyBorder="1" applyAlignment="1">
      <alignment horizontal="center" wrapText="1"/>
    </xf>
    <xf numFmtId="0" fontId="6" fillId="0" borderId="22" xfId="0" applyFont="1" applyBorder="1" applyAlignment="1">
      <alignment horizontal="center"/>
    </xf>
    <xf numFmtId="0" fontId="6" fillId="0" borderId="23"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9" xfId="0" applyFont="1" applyBorder="1" applyAlignment="1">
      <alignment horizontal="center"/>
    </xf>
    <xf numFmtId="0" fontId="6" fillId="0" borderId="53" xfId="0" applyFont="1" applyBorder="1" applyAlignment="1">
      <alignment horizontal="center"/>
    </xf>
    <xf numFmtId="0" fontId="1" fillId="0" borderId="10" xfId="0" applyFont="1" applyBorder="1" applyAlignment="1">
      <alignment horizontal="left" wrapText="1"/>
    </xf>
    <xf numFmtId="0" fontId="1" fillId="0" borderId="12" xfId="0" applyFont="1" applyBorder="1" applyAlignment="1">
      <alignment horizontal="left" wrapText="1"/>
    </xf>
    <xf numFmtId="0" fontId="6" fillId="0" borderId="29" xfId="0" applyFont="1" applyBorder="1" applyAlignment="1">
      <alignment horizontal="center"/>
    </xf>
    <xf numFmtId="0" fontId="6" fillId="0" borderId="0" xfId="0" applyFont="1" applyAlignment="1">
      <alignment horizontal="center"/>
    </xf>
    <xf numFmtId="0" fontId="1" fillId="0" borderId="17" xfId="0" applyFont="1" applyBorder="1" applyAlignment="1">
      <alignment horizontal="center" wrapText="1"/>
    </xf>
    <xf numFmtId="0" fontId="1" fillId="0" borderId="37" xfId="0" applyFont="1" applyBorder="1" applyAlignment="1">
      <alignment horizontal="center" wrapText="1"/>
    </xf>
    <xf numFmtId="0" fontId="1" fillId="0" borderId="52" xfId="0" applyFont="1" applyBorder="1" applyAlignment="1">
      <alignment horizontal="center" wrapText="1"/>
    </xf>
    <xf numFmtId="0" fontId="0" fillId="0" borderId="0" xfId="0"/>
    <xf numFmtId="0" fontId="2" fillId="0" borderId="28" xfId="0" applyFont="1" applyBorder="1"/>
    <xf numFmtId="0" fontId="2" fillId="0" borderId="5" xfId="0" applyFont="1" applyBorder="1"/>
    <xf numFmtId="0" fontId="2" fillId="0" borderId="24" xfId="0" applyFont="1" applyBorder="1" applyAlignment="1">
      <alignment horizontal="left"/>
    </xf>
    <xf numFmtId="0" fontId="2" fillId="0" borderId="56" xfId="0" applyFont="1" applyBorder="1"/>
    <xf numFmtId="0" fontId="2" fillId="0" borderId="29" xfId="0" applyFont="1" applyBorder="1"/>
    <xf numFmtId="0" fontId="2" fillId="0" borderId="57" xfId="0" applyFont="1" applyBorder="1"/>
    <xf numFmtId="0" fontId="2" fillId="0" borderId="25" xfId="0" applyFont="1" applyBorder="1"/>
    <xf numFmtId="0" fontId="2" fillId="0" borderId="15" xfId="0" applyFont="1" applyBorder="1"/>
    <xf numFmtId="0" fontId="2" fillId="0" borderId="27" xfId="0" applyFont="1" applyBorder="1"/>
    <xf numFmtId="0" fontId="0" fillId="2" borderId="55" xfId="0" applyFill="1" applyBorder="1" applyAlignment="1">
      <alignment horizontal="center"/>
    </xf>
    <xf numFmtId="0" fontId="0" fillId="2" borderId="39" xfId="0" applyFill="1" applyBorder="1" applyAlignment="1">
      <alignment horizontal="center"/>
    </xf>
    <xf numFmtId="0" fontId="2" fillId="0" borderId="8" xfId="0" applyFont="1" applyBorder="1" applyAlignment="1">
      <alignment horizontal="left"/>
    </xf>
    <xf numFmtId="0" fontId="2" fillId="0" borderId="58" xfId="0" applyFont="1" applyBorder="1" applyAlignment="1">
      <alignment horizontal="center" vertical="top"/>
    </xf>
    <xf numFmtId="0" fontId="2" fillId="0" borderId="29" xfId="0" applyFont="1" applyBorder="1" applyAlignment="1">
      <alignment horizontal="center" vertical="top"/>
    </xf>
    <xf numFmtId="0" fontId="0" fillId="7" borderId="29" xfId="0" applyFill="1" applyBorder="1" applyAlignment="1" applyProtection="1">
      <alignment horizontal="center" vertical="top"/>
      <protection locked="0"/>
    </xf>
    <xf numFmtId="0" fontId="0" fillId="7" borderId="59" xfId="0" applyFill="1" applyBorder="1" applyAlignment="1" applyProtection="1">
      <alignment horizontal="center" vertical="top"/>
      <protection locked="0"/>
    </xf>
    <xf numFmtId="0" fontId="0" fillId="7" borderId="8" xfId="0" applyFill="1" applyBorder="1" applyAlignment="1" applyProtection="1">
      <alignment horizontal="center" vertical="top"/>
      <protection locked="0"/>
    </xf>
    <xf numFmtId="0" fontId="0" fillId="7" borderId="26" xfId="0" applyFill="1" applyBorder="1" applyAlignment="1" applyProtection="1">
      <alignment horizontal="center" vertical="top"/>
      <protection locked="0"/>
    </xf>
    <xf numFmtId="0" fontId="2" fillId="0" borderId="58" xfId="0" applyFont="1" applyBorder="1" applyAlignment="1">
      <alignment horizontal="left" vertical="top" wrapText="1"/>
    </xf>
    <xf numFmtId="0" fontId="2" fillId="0" borderId="29" xfId="0" applyFont="1" applyBorder="1" applyAlignment="1">
      <alignment horizontal="left" vertical="top" wrapText="1"/>
    </xf>
    <xf numFmtId="0" fontId="2" fillId="0" borderId="40" xfId="0" applyFont="1" applyBorder="1" applyAlignment="1">
      <alignment horizontal="left" vertical="top" wrapText="1"/>
    </xf>
    <xf numFmtId="0" fontId="2" fillId="0" borderId="8" xfId="0" applyFont="1" applyBorder="1" applyAlignment="1">
      <alignment horizontal="left" vertical="top" wrapText="1"/>
    </xf>
    <xf numFmtId="3" fontId="1" fillId="0" borderId="30" xfId="0" applyNumberFormat="1" applyFont="1" applyBorder="1" applyAlignment="1">
      <alignment horizontal="left"/>
    </xf>
    <xf numFmtId="0" fontId="1" fillId="0" borderId="30" xfId="0" applyFont="1" applyBorder="1" applyAlignment="1">
      <alignment horizontal="left"/>
    </xf>
    <xf numFmtId="0" fontId="2" fillId="0" borderId="17" xfId="0" applyFont="1" applyBorder="1" applyAlignment="1">
      <alignment horizontal="right"/>
    </xf>
    <xf numFmtId="0" fontId="3" fillId="0" borderId="37" xfId="0" applyFont="1" applyBorder="1" applyAlignment="1">
      <alignment horizontal="right"/>
    </xf>
    <xf numFmtId="0" fontId="3" fillId="0" borderId="54" xfId="0" applyFont="1" applyBorder="1" applyAlignment="1">
      <alignment horizontal="right"/>
    </xf>
    <xf numFmtId="0" fontId="2" fillId="0" borderId="39" xfId="0" applyFont="1" applyBorder="1"/>
    <xf numFmtId="0" fontId="2" fillId="0" borderId="3" xfId="0" applyFont="1" applyBorder="1"/>
    <xf numFmtId="0" fontId="1" fillId="0" borderId="50" xfId="0" applyFont="1" applyBorder="1" applyAlignment="1">
      <alignment horizontal="center"/>
    </xf>
    <xf numFmtId="0" fontId="1" fillId="0" borderId="41" xfId="0" applyFont="1" applyBorder="1" applyAlignment="1">
      <alignment horizontal="center"/>
    </xf>
    <xf numFmtId="0" fontId="1" fillId="0" borderId="21" xfId="0" applyFont="1" applyBorder="1" applyAlignment="1">
      <alignment horizontal="left" wrapText="1"/>
    </xf>
    <xf numFmtId="0" fontId="1" fillId="0" borderId="25" xfId="0" applyFont="1" applyBorder="1" applyAlignment="1">
      <alignment horizontal="left" wrapText="1"/>
    </xf>
  </cellXfs>
  <cellStyles count="3">
    <cellStyle name="Comma" xfId="2" builtinId="3"/>
    <cellStyle name="Normal" xfId="0" builtinId="0"/>
    <cellStyle name="Normal 2" xfId="1" xr:uid="{00000000-0005-0000-0000-000002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8"/>
  <sheetViews>
    <sheetView showGridLines="0" showZeros="0" tabSelected="1" zoomScaleNormal="100" workbookViewId="0">
      <selection activeCell="B1" sqref="B1:E1"/>
    </sheetView>
  </sheetViews>
  <sheetFormatPr defaultRowHeight="13.2" x14ac:dyDescent="0.25"/>
  <cols>
    <col min="1" max="9" width="13.6640625" style="67" customWidth="1"/>
    <col min="10" max="14" width="13.6640625" customWidth="1"/>
  </cols>
  <sheetData>
    <row r="1" spans="1:11" s="1" customFormat="1" ht="22.5" customHeight="1" x14ac:dyDescent="0.25">
      <c r="A1" s="2" t="s">
        <v>0</v>
      </c>
      <c r="B1" s="214"/>
      <c r="C1" s="214"/>
      <c r="D1" s="214"/>
      <c r="E1" s="214"/>
      <c r="F1" s="58"/>
      <c r="G1" s="58"/>
      <c r="H1" s="89"/>
      <c r="I1" s="89"/>
    </row>
    <row r="2" spans="1:11" ht="30" customHeight="1" x14ac:dyDescent="0.25">
      <c r="A2" s="2" t="s">
        <v>1</v>
      </c>
      <c r="B2" s="82"/>
      <c r="C2" s="58" t="s">
        <v>2</v>
      </c>
      <c r="D2" s="83"/>
    </row>
    <row r="3" spans="1:11" ht="12.75" customHeight="1" thickBot="1" x14ac:dyDescent="0.3">
      <c r="A3" s="2"/>
      <c r="B3" s="2"/>
      <c r="C3" s="58"/>
      <c r="H3" s="178"/>
      <c r="I3" s="178"/>
      <c r="J3" s="178"/>
      <c r="K3" s="178"/>
    </row>
    <row r="4" spans="1:11" ht="15.75" customHeight="1" x14ac:dyDescent="0.25">
      <c r="A4" s="215"/>
      <c r="B4" s="215"/>
      <c r="C4" s="215"/>
      <c r="D4" s="215"/>
      <c r="E4" s="215"/>
      <c r="F4" s="215"/>
      <c r="G4" s="215"/>
      <c r="H4" s="216"/>
      <c r="I4" s="112"/>
    </row>
    <row r="5" spans="1:11" ht="15.75" customHeight="1" x14ac:dyDescent="0.25">
      <c r="A5" s="217"/>
      <c r="B5" s="217"/>
      <c r="C5" s="217"/>
      <c r="D5" s="217"/>
      <c r="E5" s="217"/>
      <c r="F5" s="112"/>
      <c r="G5" s="181"/>
      <c r="H5"/>
      <c r="I5"/>
    </row>
    <row r="6" spans="1:11" s="48" customFormat="1" ht="51" customHeight="1" x14ac:dyDescent="0.25">
      <c r="A6" s="100" t="s">
        <v>134</v>
      </c>
      <c r="B6" s="100" t="s">
        <v>113</v>
      </c>
      <c r="C6" s="59" t="s">
        <v>128</v>
      </c>
      <c r="D6" s="77" t="s">
        <v>238</v>
      </c>
      <c r="E6" s="59" t="s">
        <v>199</v>
      </c>
    </row>
    <row r="7" spans="1:11" ht="32.25" customHeight="1" x14ac:dyDescent="0.25">
      <c r="A7" s="84">
        <f>Request!C16</f>
        <v>0</v>
      </c>
      <c r="B7" s="84">
        <f>Request!D16</f>
        <v>0</v>
      </c>
      <c r="C7" s="84">
        <f>Request!E16</f>
        <v>0</v>
      </c>
      <c r="D7" s="84">
        <f>Request!F16</f>
        <v>0</v>
      </c>
      <c r="E7" s="84">
        <f>Request!G16</f>
        <v>0</v>
      </c>
      <c r="F7"/>
      <c r="G7"/>
      <c r="H7"/>
      <c r="I7"/>
    </row>
    <row r="8" spans="1:11" ht="24" customHeight="1" x14ac:dyDescent="0.25">
      <c r="A8" s="213"/>
      <c r="B8" s="213"/>
      <c r="C8" s="213"/>
      <c r="D8" s="213"/>
      <c r="E8" s="213"/>
      <c r="F8" s="75"/>
      <c r="G8" s="75"/>
    </row>
    <row r="9" spans="1:11" s="48" customFormat="1" ht="39.6" x14ac:dyDescent="0.25">
      <c r="A9" s="221" t="s">
        <v>229</v>
      </c>
      <c r="B9" s="222"/>
      <c r="C9" s="222"/>
      <c r="D9" s="223"/>
      <c r="E9" s="100" t="s">
        <v>134</v>
      </c>
      <c r="F9" s="77" t="s">
        <v>232</v>
      </c>
      <c r="G9" s="77" t="s">
        <v>166</v>
      </c>
      <c r="H9" s="77" t="s">
        <v>265</v>
      </c>
    </row>
    <row r="10" spans="1:11" ht="31.5" customHeight="1" x14ac:dyDescent="0.25">
      <c r="A10" s="218" t="s">
        <v>230</v>
      </c>
      <c r="B10" s="219"/>
      <c r="C10" s="219"/>
      <c r="D10" s="220"/>
      <c r="E10" s="84">
        <f>Request!C5</f>
        <v>0</v>
      </c>
      <c r="F10" s="111">
        <f>Request!H5</f>
        <v>0</v>
      </c>
      <c r="G10" s="84">
        <f>Request!L5</f>
        <v>0</v>
      </c>
      <c r="H10" s="84">
        <f>Request!M5</f>
        <v>0</v>
      </c>
      <c r="I10" s="48"/>
    </row>
    <row r="11" spans="1:11" ht="24" customHeight="1" x14ac:dyDescent="0.25">
      <c r="A11" s="213"/>
      <c r="B11" s="213"/>
      <c r="C11" s="213"/>
      <c r="D11" s="213"/>
      <c r="E11" s="213"/>
      <c r="F11" s="85"/>
      <c r="G11" s="75"/>
    </row>
    <row r="12" spans="1:11" s="48" customFormat="1" ht="39.6" x14ac:dyDescent="0.25">
      <c r="A12" s="77" t="s">
        <v>231</v>
      </c>
      <c r="B12" s="77" t="s">
        <v>261</v>
      </c>
      <c r="C12" s="59" t="s">
        <v>237</v>
      </c>
      <c r="D12" s="59" t="s">
        <v>251</v>
      </c>
      <c r="E12" s="77" t="s">
        <v>166</v>
      </c>
      <c r="F12" s="77" t="s">
        <v>21</v>
      </c>
    </row>
    <row r="13" spans="1:11" ht="31.5" customHeight="1" x14ac:dyDescent="0.25">
      <c r="A13" s="111">
        <f>Request!H16</f>
        <v>0</v>
      </c>
      <c r="B13" s="111">
        <f>Request!I16</f>
        <v>0</v>
      </c>
      <c r="C13" s="111">
        <f>Request!J16</f>
        <v>0</v>
      </c>
      <c r="D13" s="111">
        <f>Request!K16</f>
        <v>0</v>
      </c>
      <c r="E13" s="84">
        <f>Request!L16</f>
        <v>0</v>
      </c>
      <c r="F13" s="84">
        <f>SUM(Request!C5:M5)+SUM(Request!C16:L16)</f>
        <v>0</v>
      </c>
      <c r="G13"/>
      <c r="H13"/>
      <c r="I13"/>
    </row>
    <row r="14" spans="1:11" ht="18.75" customHeight="1" x14ac:dyDescent="0.25"/>
    <row r="15" spans="1:11" ht="38.25" customHeight="1" x14ac:dyDescent="0.25">
      <c r="A15" s="212" t="s">
        <v>127</v>
      </c>
      <c r="B15" s="212"/>
      <c r="C15" s="212"/>
      <c r="D15" s="212"/>
      <c r="E15" s="212"/>
      <c r="F15" s="212"/>
      <c r="G15" s="212"/>
      <c r="H15" s="212"/>
      <c r="I15" s="212"/>
      <c r="J15" s="212"/>
    </row>
    <row r="16" spans="1:11" ht="53.7" customHeight="1" x14ac:dyDescent="0.25">
      <c r="A16" s="212" t="s">
        <v>233</v>
      </c>
      <c r="B16" s="212"/>
      <c r="C16" s="212"/>
      <c r="D16" s="212"/>
      <c r="E16" s="212"/>
      <c r="F16" s="212"/>
      <c r="G16" s="212"/>
      <c r="H16" s="212"/>
      <c r="I16" s="212"/>
      <c r="J16" s="212"/>
    </row>
    <row r="17" spans="1:6" ht="24" customHeight="1" x14ac:dyDescent="0.25">
      <c r="A17" s="2" t="s">
        <v>220</v>
      </c>
    </row>
    <row r="18" spans="1:6" ht="15" customHeight="1" x14ac:dyDescent="0.25">
      <c r="A18" s="67" t="s">
        <v>115</v>
      </c>
      <c r="B18" s="69"/>
      <c r="C18" s="69"/>
      <c r="D18" s="69"/>
      <c r="E18" s="71" t="s">
        <v>116</v>
      </c>
      <c r="F18" s="69"/>
    </row>
    <row r="19" spans="1:6" ht="15" customHeight="1" x14ac:dyDescent="0.25">
      <c r="E19" s="71"/>
    </row>
    <row r="20" spans="1:6" x14ac:dyDescent="0.25">
      <c r="A20" s="86" t="s">
        <v>266</v>
      </c>
    </row>
    <row r="114" spans="1:7" ht="17.25" customHeight="1" x14ac:dyDescent="0.25">
      <c r="A114" s="49"/>
      <c r="B114" s="49"/>
      <c r="C114" s="87"/>
      <c r="D114" s="87"/>
      <c r="E114" s="88"/>
      <c r="F114" s="87"/>
      <c r="G114" s="87"/>
    </row>
    <row r="115" spans="1:7" x14ac:dyDescent="0.25">
      <c r="A115" s="49"/>
      <c r="B115" s="49"/>
      <c r="C115" s="87"/>
      <c r="D115" s="87"/>
      <c r="E115" s="88"/>
      <c r="F115" s="87"/>
      <c r="G115" s="87"/>
    </row>
    <row r="116" spans="1:7" x14ac:dyDescent="0.25">
      <c r="D116" s="1"/>
      <c r="E116" s="1"/>
      <c r="F116" s="87"/>
      <c r="G116" s="87"/>
    </row>
    <row r="117" spans="1:7" ht="15.75" hidden="1" customHeight="1" x14ac:dyDescent="0.25">
      <c r="F117" s="87"/>
      <c r="G117" s="87"/>
    </row>
    <row r="118" spans="1:7" hidden="1" x14ac:dyDescent="0.25">
      <c r="A118" s="20" t="s">
        <v>147</v>
      </c>
      <c r="D118" t="s">
        <v>37</v>
      </c>
      <c r="E118" s="110"/>
      <c r="F118" s="87"/>
      <c r="G118" s="87"/>
    </row>
    <row r="119" spans="1:7" hidden="1" x14ac:dyDescent="0.25">
      <c r="A119" s="20" t="s">
        <v>185</v>
      </c>
      <c r="D119" t="s">
        <v>38</v>
      </c>
      <c r="E119" s="110"/>
      <c r="F119" s="87"/>
      <c r="G119" s="87"/>
    </row>
    <row r="120" spans="1:7" hidden="1" x14ac:dyDescent="0.25">
      <c r="A120" s="20" t="s">
        <v>165</v>
      </c>
      <c r="D120" t="s">
        <v>39</v>
      </c>
      <c r="E120" s="110"/>
      <c r="F120" s="87"/>
      <c r="G120" s="87"/>
    </row>
    <row r="121" spans="1:7" hidden="1" x14ac:dyDescent="0.25">
      <c r="A121" s="20" t="s">
        <v>152</v>
      </c>
      <c r="D121" t="s">
        <v>40</v>
      </c>
      <c r="E121" s="110"/>
      <c r="F121" s="87"/>
      <c r="G121" s="87"/>
    </row>
    <row r="122" spans="1:7" hidden="1" x14ac:dyDescent="0.25">
      <c r="A122" s="67" t="s">
        <v>205</v>
      </c>
      <c r="D122" t="s">
        <v>41</v>
      </c>
      <c r="E122" s="110">
        <v>2020</v>
      </c>
      <c r="F122" s="87"/>
      <c r="G122" s="87"/>
    </row>
    <row r="123" spans="1:7" hidden="1" x14ac:dyDescent="0.25">
      <c r="A123" s="20" t="s">
        <v>183</v>
      </c>
      <c r="D123" t="s">
        <v>42</v>
      </c>
      <c r="E123" s="110">
        <v>2021</v>
      </c>
      <c r="F123" s="87"/>
      <c r="G123" s="87"/>
    </row>
    <row r="124" spans="1:7" hidden="1" x14ac:dyDescent="0.25">
      <c r="A124" s="67" t="s">
        <v>235</v>
      </c>
      <c r="D124" t="s">
        <v>43</v>
      </c>
      <c r="E124" s="110">
        <v>2022</v>
      </c>
      <c r="F124" s="87"/>
      <c r="G124" s="87"/>
    </row>
    <row r="125" spans="1:7" hidden="1" x14ac:dyDescent="0.25">
      <c r="A125" t="s">
        <v>135</v>
      </c>
      <c r="D125" s="67" t="s">
        <v>44</v>
      </c>
      <c r="E125" s="110">
        <v>2023</v>
      </c>
      <c r="F125" s="87"/>
      <c r="G125" s="87"/>
    </row>
    <row r="126" spans="1:7" hidden="1" x14ac:dyDescent="0.25">
      <c r="A126" s="49" t="s">
        <v>56</v>
      </c>
      <c r="D126" s="67" t="s">
        <v>45</v>
      </c>
      <c r="E126" s="110">
        <v>2024</v>
      </c>
      <c r="F126" s="87"/>
      <c r="G126" s="87"/>
    </row>
    <row r="127" spans="1:7" hidden="1" x14ac:dyDescent="0.25">
      <c r="A127" s="49" t="s">
        <v>62</v>
      </c>
      <c r="D127" s="67" t="s">
        <v>46</v>
      </c>
      <c r="E127" s="110">
        <v>2025</v>
      </c>
      <c r="F127" s="87"/>
      <c r="G127" s="87"/>
    </row>
    <row r="128" spans="1:7" hidden="1" x14ac:dyDescent="0.25">
      <c r="A128" s="49" t="s">
        <v>151</v>
      </c>
      <c r="D128" s="67" t="s">
        <v>47</v>
      </c>
      <c r="E128" s="110">
        <v>2026</v>
      </c>
      <c r="F128" s="87"/>
      <c r="G128" s="87"/>
    </row>
    <row r="129" spans="1:7" hidden="1" x14ac:dyDescent="0.25">
      <c r="A129" t="s">
        <v>114</v>
      </c>
      <c r="D129" s="67" t="s">
        <v>48</v>
      </c>
      <c r="F129" s="87"/>
      <c r="G129" s="87"/>
    </row>
    <row r="130" spans="1:7" hidden="1" x14ac:dyDescent="0.25">
      <c r="A130" s="49" t="s">
        <v>238</v>
      </c>
      <c r="D130" s="67" t="s">
        <v>131</v>
      </c>
      <c r="F130" s="87"/>
      <c r="G130" s="87"/>
    </row>
    <row r="131" spans="1:7" hidden="1" x14ac:dyDescent="0.25">
      <c r="A131" s="49" t="s">
        <v>162</v>
      </c>
      <c r="F131" s="87"/>
      <c r="G131" s="87"/>
    </row>
    <row r="132" spans="1:7" hidden="1" x14ac:dyDescent="0.25">
      <c r="A132" s="49" t="s">
        <v>245</v>
      </c>
      <c r="F132" s="87"/>
      <c r="G132" s="87"/>
    </row>
    <row r="133" spans="1:7" hidden="1" x14ac:dyDescent="0.25">
      <c r="A133" t="s">
        <v>51</v>
      </c>
      <c r="F133" s="87"/>
      <c r="G133" s="87"/>
    </row>
    <row r="134" spans="1:7" hidden="1" x14ac:dyDescent="0.25">
      <c r="A134" t="s">
        <v>133</v>
      </c>
      <c r="F134" s="87"/>
      <c r="G134" s="87"/>
    </row>
    <row r="135" spans="1:7" hidden="1" x14ac:dyDescent="0.25">
      <c r="A135" t="s">
        <v>156</v>
      </c>
      <c r="F135" s="87"/>
      <c r="G135" s="87"/>
    </row>
    <row r="136" spans="1:7" hidden="1" x14ac:dyDescent="0.25">
      <c r="A136" s="49" t="s">
        <v>197</v>
      </c>
      <c r="F136" s="87"/>
      <c r="G136" s="87"/>
    </row>
    <row r="137" spans="1:7" hidden="1" x14ac:dyDescent="0.25">
      <c r="A137" s="49" t="s">
        <v>132</v>
      </c>
      <c r="F137" s="87"/>
      <c r="G137" s="87"/>
    </row>
    <row r="138" spans="1:7" hidden="1" x14ac:dyDescent="0.25">
      <c r="A138" t="s">
        <v>50</v>
      </c>
      <c r="F138" s="87"/>
      <c r="G138" s="87"/>
    </row>
    <row r="139" spans="1:7" hidden="1" x14ac:dyDescent="0.25">
      <c r="A139" s="49" t="s">
        <v>61</v>
      </c>
      <c r="F139" s="87"/>
      <c r="G139" s="87"/>
    </row>
    <row r="140" spans="1:7" hidden="1" x14ac:dyDescent="0.25">
      <c r="A140" s="49" t="s">
        <v>154</v>
      </c>
      <c r="F140" s="87"/>
      <c r="G140" s="87"/>
    </row>
    <row r="141" spans="1:7" hidden="1" x14ac:dyDescent="0.25">
      <c r="A141" t="s">
        <v>49</v>
      </c>
      <c r="F141" s="87"/>
      <c r="G141" s="87"/>
    </row>
    <row r="142" spans="1:7" hidden="1" x14ac:dyDescent="0.25">
      <c r="A142" s="49" t="s">
        <v>246</v>
      </c>
      <c r="F142" s="87"/>
      <c r="G142" s="87"/>
    </row>
    <row r="143" spans="1:7" hidden="1" x14ac:dyDescent="0.25">
      <c r="A143" s="49" t="s">
        <v>73</v>
      </c>
      <c r="F143" s="87"/>
      <c r="G143" s="87"/>
    </row>
    <row r="144" spans="1:7" hidden="1" x14ac:dyDescent="0.25">
      <c r="A144" s="49" t="s">
        <v>188</v>
      </c>
      <c r="F144" s="87"/>
      <c r="G144" s="87"/>
    </row>
    <row r="145" spans="1:7" hidden="1" x14ac:dyDescent="0.25">
      <c r="A145" s="49" t="s">
        <v>242</v>
      </c>
      <c r="F145" s="87"/>
      <c r="G145" s="87"/>
    </row>
    <row r="146" spans="1:7" hidden="1" x14ac:dyDescent="0.25">
      <c r="A146" s="49" t="s">
        <v>57</v>
      </c>
      <c r="F146" s="87"/>
      <c r="G146" s="87"/>
    </row>
    <row r="147" spans="1:7" hidden="1" x14ac:dyDescent="0.25">
      <c r="A147" s="49" t="s">
        <v>155</v>
      </c>
      <c r="F147" s="87"/>
      <c r="G147" s="87"/>
    </row>
    <row r="148" spans="1:7" hidden="1" x14ac:dyDescent="0.25">
      <c r="A148" s="49" t="s">
        <v>76</v>
      </c>
      <c r="F148" s="87"/>
      <c r="G148" s="87"/>
    </row>
    <row r="149" spans="1:7" hidden="1" x14ac:dyDescent="0.25">
      <c r="A149" s="49" t="s">
        <v>184</v>
      </c>
      <c r="F149" s="87"/>
      <c r="G149" s="87"/>
    </row>
    <row r="150" spans="1:7" hidden="1" x14ac:dyDescent="0.25">
      <c r="A150" s="49" t="s">
        <v>243</v>
      </c>
      <c r="F150" s="87"/>
      <c r="G150" s="87"/>
    </row>
    <row r="151" spans="1:7" hidden="1" x14ac:dyDescent="0.25">
      <c r="A151" s="49" t="s">
        <v>63</v>
      </c>
      <c r="F151" s="87"/>
      <c r="G151" s="87"/>
    </row>
    <row r="152" spans="1:7" hidden="1" x14ac:dyDescent="0.25">
      <c r="A152" t="s">
        <v>52</v>
      </c>
      <c r="B152"/>
      <c r="F152" s="87"/>
      <c r="G152" s="87"/>
    </row>
    <row r="153" spans="1:7" hidden="1" x14ac:dyDescent="0.25">
      <c r="A153" s="49" t="s">
        <v>244</v>
      </c>
      <c r="B153"/>
      <c r="F153" s="87"/>
      <c r="G153" s="87"/>
    </row>
    <row r="154" spans="1:7" hidden="1" x14ac:dyDescent="0.25">
      <c r="A154" s="49" t="s">
        <v>67</v>
      </c>
      <c r="B154"/>
      <c r="C154"/>
      <c r="F154" s="87"/>
      <c r="G154" s="87"/>
    </row>
    <row r="155" spans="1:7" hidden="1" x14ac:dyDescent="0.25">
      <c r="A155" s="49" t="s">
        <v>145</v>
      </c>
      <c r="B155"/>
      <c r="C155"/>
      <c r="F155" s="87"/>
      <c r="G155" s="87"/>
    </row>
    <row r="156" spans="1:7" hidden="1" x14ac:dyDescent="0.25">
      <c r="A156" t="s">
        <v>53</v>
      </c>
      <c r="B156"/>
      <c r="C156"/>
      <c r="E156" s="87"/>
      <c r="F156" s="87"/>
      <c r="G156" s="87"/>
    </row>
    <row r="157" spans="1:7" hidden="1" x14ac:dyDescent="0.25">
      <c r="A157" s="49" t="s">
        <v>199</v>
      </c>
      <c r="B157"/>
      <c r="C157"/>
      <c r="D157" s="87"/>
      <c r="E157" s="87"/>
      <c r="F157" s="87"/>
      <c r="G157" s="87"/>
    </row>
    <row r="158" spans="1:7" hidden="1" x14ac:dyDescent="0.25">
      <c r="A158" t="s">
        <v>163</v>
      </c>
      <c r="B158"/>
      <c r="C158"/>
      <c r="D158" s="87"/>
      <c r="E158" s="87"/>
      <c r="F158" s="87"/>
      <c r="G158" s="87"/>
    </row>
    <row r="159" spans="1:7" hidden="1" x14ac:dyDescent="0.25">
      <c r="A159" s="49" t="s">
        <v>69</v>
      </c>
      <c r="B159"/>
      <c r="C159"/>
      <c r="D159" s="87"/>
      <c r="E159" s="87"/>
      <c r="F159" s="87"/>
      <c r="G159" s="87"/>
    </row>
    <row r="160" spans="1:7" hidden="1" x14ac:dyDescent="0.25">
      <c r="A160" s="49" t="s">
        <v>190</v>
      </c>
      <c r="B160" s="48"/>
      <c r="C160"/>
      <c r="D160" s="87"/>
      <c r="E160" s="87"/>
      <c r="F160" s="87"/>
      <c r="G160" s="87"/>
    </row>
    <row r="161" spans="1:7" hidden="1" x14ac:dyDescent="0.25">
      <c r="A161" s="49" t="s">
        <v>64</v>
      </c>
      <c r="B161" s="48"/>
      <c r="C161"/>
      <c r="D161" s="87"/>
      <c r="E161" s="87"/>
      <c r="F161" s="87"/>
      <c r="G161" s="87"/>
    </row>
    <row r="162" spans="1:7" hidden="1" x14ac:dyDescent="0.25">
      <c r="A162" s="49" t="s">
        <v>189</v>
      </c>
      <c r="B162"/>
      <c r="C162" s="48"/>
      <c r="D162" s="87"/>
      <c r="E162" s="87"/>
      <c r="F162" s="87"/>
      <c r="G162" s="87"/>
    </row>
    <row r="163" spans="1:7" hidden="1" x14ac:dyDescent="0.25">
      <c r="A163" s="49" t="s">
        <v>55</v>
      </c>
      <c r="B163"/>
      <c r="C163" s="48"/>
      <c r="D163" s="87"/>
      <c r="E163" s="87"/>
      <c r="F163" s="87"/>
      <c r="G163" s="87"/>
    </row>
    <row r="164" spans="1:7" hidden="1" x14ac:dyDescent="0.25">
      <c r="A164" s="49" t="s">
        <v>58</v>
      </c>
      <c r="B164"/>
      <c r="C164" s="48"/>
      <c r="D164" s="87"/>
      <c r="E164" s="87"/>
      <c r="F164" s="87"/>
      <c r="G164" s="87"/>
    </row>
    <row r="165" spans="1:7" hidden="1" x14ac:dyDescent="0.25">
      <c r="A165" s="49" t="s">
        <v>186</v>
      </c>
      <c r="B165"/>
      <c r="C165" s="48"/>
      <c r="D165" s="87"/>
      <c r="E165" s="87"/>
      <c r="F165" s="87"/>
      <c r="G165" s="87"/>
    </row>
    <row r="166" spans="1:7" hidden="1" x14ac:dyDescent="0.25">
      <c r="A166" s="20" t="s">
        <v>160</v>
      </c>
      <c r="B166"/>
      <c r="C166"/>
      <c r="D166" s="87" t="s">
        <v>200</v>
      </c>
      <c r="E166" s="87"/>
      <c r="F166" s="87"/>
      <c r="G166" s="87"/>
    </row>
    <row r="167" spans="1:7" hidden="1" x14ac:dyDescent="0.25">
      <c r="A167" s="49" t="s">
        <v>75</v>
      </c>
      <c r="B167"/>
      <c r="C167"/>
      <c r="D167" s="87"/>
      <c r="E167" s="87"/>
      <c r="F167" s="87"/>
      <c r="G167" s="87"/>
    </row>
    <row r="168" spans="1:7" hidden="1" x14ac:dyDescent="0.25">
      <c r="A168" s="49" t="s">
        <v>70</v>
      </c>
      <c r="B168"/>
      <c r="C168"/>
      <c r="D168" s="87"/>
      <c r="F168" s="87"/>
      <c r="G168" s="87"/>
    </row>
    <row r="169" spans="1:7" hidden="1" x14ac:dyDescent="0.25">
      <c r="A169" s="49" t="s">
        <v>65</v>
      </c>
      <c r="B169"/>
      <c r="C169"/>
    </row>
    <row r="170" spans="1:7" hidden="1" x14ac:dyDescent="0.25">
      <c r="A170" s="49" t="s">
        <v>187</v>
      </c>
      <c r="B170"/>
      <c r="C170"/>
    </row>
    <row r="171" spans="1:7" hidden="1" x14ac:dyDescent="0.25">
      <c r="A171" s="49" t="s">
        <v>72</v>
      </c>
      <c r="B171"/>
      <c r="C171"/>
    </row>
    <row r="172" spans="1:7" hidden="1" x14ac:dyDescent="0.25">
      <c r="A172" s="49" t="s">
        <v>66</v>
      </c>
      <c r="B172"/>
      <c r="C172"/>
    </row>
    <row r="173" spans="1:7" hidden="1" x14ac:dyDescent="0.25">
      <c r="A173" s="49" t="s">
        <v>191</v>
      </c>
      <c r="B173"/>
      <c r="C173"/>
    </row>
    <row r="174" spans="1:7" hidden="1" x14ac:dyDescent="0.25">
      <c r="A174" s="49" t="s">
        <v>71</v>
      </c>
      <c r="B174"/>
      <c r="C174"/>
    </row>
    <row r="175" spans="1:7" hidden="1" x14ac:dyDescent="0.25">
      <c r="A175" s="49" t="s">
        <v>130</v>
      </c>
      <c r="B175"/>
      <c r="C175"/>
    </row>
    <row r="176" spans="1:7" hidden="1" x14ac:dyDescent="0.25">
      <c r="A176" s="49" t="s">
        <v>60</v>
      </c>
      <c r="B176"/>
      <c r="C176"/>
    </row>
    <row r="177" spans="1:3" hidden="1" x14ac:dyDescent="0.25">
      <c r="A177" s="49" t="s">
        <v>74</v>
      </c>
      <c r="B177"/>
      <c r="C177"/>
    </row>
    <row r="178" spans="1:3" hidden="1" x14ac:dyDescent="0.25">
      <c r="A178" s="49" t="s">
        <v>68</v>
      </c>
      <c r="B178"/>
      <c r="C178"/>
    </row>
    <row r="179" spans="1:3" hidden="1" x14ac:dyDescent="0.25">
      <c r="A179" t="s">
        <v>54</v>
      </c>
      <c r="B179"/>
      <c r="C179"/>
    </row>
    <row r="180" spans="1:3" ht="13.8" hidden="1" x14ac:dyDescent="0.25">
      <c r="A180" s="179" t="s">
        <v>241</v>
      </c>
      <c r="B180"/>
      <c r="C180"/>
    </row>
    <row r="181" spans="1:3" hidden="1" x14ac:dyDescent="0.25">
      <c r="A181" s="49" t="s">
        <v>194</v>
      </c>
      <c r="B181"/>
      <c r="C181"/>
    </row>
    <row r="182" spans="1:3" hidden="1" x14ac:dyDescent="0.25">
      <c r="A182" s="49" t="s">
        <v>164</v>
      </c>
      <c r="B182"/>
      <c r="C182"/>
    </row>
    <row r="183" spans="1:3" hidden="1" x14ac:dyDescent="0.25">
      <c r="A183" s="49" t="s">
        <v>239</v>
      </c>
      <c r="B183"/>
      <c r="C183"/>
    </row>
    <row r="184" spans="1:3" hidden="1" x14ac:dyDescent="0.25">
      <c r="A184" s="49" t="s">
        <v>59</v>
      </c>
      <c r="B184"/>
      <c r="C184"/>
    </row>
    <row r="185" spans="1:3" hidden="1" x14ac:dyDescent="0.25">
      <c r="A185" s="49" t="s">
        <v>181</v>
      </c>
      <c r="B185"/>
      <c r="C185"/>
    </row>
    <row r="186" spans="1:3" hidden="1" x14ac:dyDescent="0.25">
      <c r="A186" s="49" t="s">
        <v>240</v>
      </c>
      <c r="C186"/>
    </row>
    <row r="187" spans="1:3" hidden="1" x14ac:dyDescent="0.25">
      <c r="A187" s="49" t="s">
        <v>153</v>
      </c>
      <c r="B187"/>
      <c r="C187"/>
    </row>
    <row r="188" spans="1:3" hidden="1" x14ac:dyDescent="0.25">
      <c r="A188" s="49" t="s">
        <v>192</v>
      </c>
      <c r="B188"/>
      <c r="C188"/>
    </row>
    <row r="189" spans="1:3" hidden="1" x14ac:dyDescent="0.25">
      <c r="A189" s="49" t="s">
        <v>198</v>
      </c>
      <c r="C189"/>
    </row>
    <row r="190" spans="1:3" hidden="1" x14ac:dyDescent="0.25">
      <c r="A190" s="49" t="s">
        <v>206</v>
      </c>
      <c r="B190"/>
      <c r="C190"/>
    </row>
    <row r="191" spans="1:3" hidden="1" x14ac:dyDescent="0.25">
      <c r="A191" s="49" t="s">
        <v>146</v>
      </c>
      <c r="C191"/>
    </row>
    <row r="192" spans="1:3" hidden="1" x14ac:dyDescent="0.25">
      <c r="B192"/>
      <c r="C192"/>
    </row>
    <row r="193" spans="1:3" hidden="1" x14ac:dyDescent="0.25">
      <c r="B193"/>
      <c r="C193"/>
    </row>
    <row r="194" spans="1:3" x14ac:dyDescent="0.25">
      <c r="B194"/>
      <c r="C194"/>
    </row>
    <row r="195" spans="1:3" x14ac:dyDescent="0.25">
      <c r="B195"/>
      <c r="C195"/>
    </row>
    <row r="196" spans="1:3" x14ac:dyDescent="0.25">
      <c r="B196"/>
      <c r="C196"/>
    </row>
    <row r="197" spans="1:3" x14ac:dyDescent="0.25">
      <c r="B197"/>
      <c r="C197"/>
    </row>
    <row r="198" spans="1:3" x14ac:dyDescent="0.25">
      <c r="B198"/>
      <c r="C198"/>
    </row>
    <row r="199" spans="1:3" x14ac:dyDescent="0.25">
      <c r="B199"/>
      <c r="C199"/>
    </row>
    <row r="200" spans="1:3" x14ac:dyDescent="0.25">
      <c r="B200"/>
      <c r="C200"/>
    </row>
    <row r="201" spans="1:3" x14ac:dyDescent="0.25">
      <c r="B201"/>
      <c r="C201"/>
    </row>
    <row r="202" spans="1:3" x14ac:dyDescent="0.25">
      <c r="B202"/>
      <c r="C202"/>
    </row>
    <row r="203" spans="1:3" x14ac:dyDescent="0.25">
      <c r="B203"/>
      <c r="C203"/>
    </row>
    <row r="204" spans="1:3" x14ac:dyDescent="0.25">
      <c r="B204"/>
      <c r="C204"/>
    </row>
    <row r="205" spans="1:3" x14ac:dyDescent="0.25">
      <c r="A205" s="49"/>
      <c r="B205"/>
      <c r="C205"/>
    </row>
    <row r="206" spans="1:3" x14ac:dyDescent="0.25">
      <c r="B206"/>
      <c r="C206"/>
    </row>
    <row r="207" spans="1:3" x14ac:dyDescent="0.25">
      <c r="B207"/>
      <c r="C207"/>
    </row>
    <row r="217" spans="1:2" x14ac:dyDescent="0.25">
      <c r="B217"/>
    </row>
    <row r="218" spans="1:2" x14ac:dyDescent="0.25">
      <c r="B218"/>
    </row>
    <row r="219" spans="1:2" x14ac:dyDescent="0.25">
      <c r="B219"/>
    </row>
    <row r="220" spans="1:2" x14ac:dyDescent="0.25">
      <c r="B220"/>
    </row>
    <row r="221" spans="1:2" x14ac:dyDescent="0.25">
      <c r="B221"/>
    </row>
    <row r="222" spans="1:2" x14ac:dyDescent="0.25">
      <c r="A222"/>
      <c r="B222" s="87"/>
    </row>
    <row r="223" spans="1:2" x14ac:dyDescent="0.25">
      <c r="A223"/>
      <c r="B223" s="87"/>
    </row>
    <row r="224" spans="1:2" x14ac:dyDescent="0.25">
      <c r="A224"/>
    </row>
    <row r="225" spans="1:1" x14ac:dyDescent="0.25">
      <c r="A225"/>
    </row>
    <row r="226" spans="1:1" x14ac:dyDescent="0.25">
      <c r="A226"/>
    </row>
    <row r="227" spans="1:1" x14ac:dyDescent="0.25">
      <c r="A227" s="109"/>
    </row>
    <row r="228" spans="1:1" x14ac:dyDescent="0.25">
      <c r="A228" s="87"/>
    </row>
  </sheetData>
  <sheetProtection algorithmName="SHA-512" hashValue="5UPe+Pz5x4mhCIItLqDK7OE2iv71HuJrKfpgJLgfAv8k4mOdRX7xOVgsObZ7cB7JqYVS5ZGNgYlCe+vmbopp/A==" saltValue="vPsa4Axy6xXAZPBRcvs7Jw==" spinCount="100000" sheet="1" objects="1" scenarios="1"/>
  <mergeCells count="11">
    <mergeCell ref="A15:J15"/>
    <mergeCell ref="A16:J16"/>
    <mergeCell ref="A11:B11"/>
    <mergeCell ref="B1:E1"/>
    <mergeCell ref="A4:H4"/>
    <mergeCell ref="C11:E11"/>
    <mergeCell ref="A5:E5"/>
    <mergeCell ref="A8:B8"/>
    <mergeCell ref="C8:E8"/>
    <mergeCell ref="A10:D10"/>
    <mergeCell ref="A9:D9"/>
  </mergeCells>
  <phoneticPr fontId="0" type="noConversion"/>
  <dataValidations count="4">
    <dataValidation type="list" allowBlank="1" showInputMessage="1" showErrorMessage="1" sqref="D3" xr:uid="{00000000-0002-0000-0000-000000000000}">
      <formula1>E114:E116</formula1>
    </dataValidation>
    <dataValidation type="list" allowBlank="1" showInputMessage="1" showErrorMessage="1" sqref="D2" xr:uid="{00000000-0002-0000-0000-000001000000}">
      <formula1>E122:E128</formula1>
    </dataValidation>
    <dataValidation type="list" allowBlank="1" showInputMessage="1" showErrorMessage="1" sqref="B2" xr:uid="{00000000-0002-0000-0000-000002000000}">
      <formula1>D117:D130</formula1>
    </dataValidation>
    <dataValidation type="list" allowBlank="1" showInputMessage="1" showErrorMessage="1" sqref="B1:E1" xr:uid="{00000000-0002-0000-0000-000003000000}">
      <formula1>A117:A191</formula1>
    </dataValidation>
  </dataValidations>
  <pageMargins left="0.75" right="0.75" top="0.94" bottom="0.77" header="0.5" footer="0.5"/>
  <pageSetup scale="77" orientation="landscape" r:id="rId1"/>
  <headerFooter alignWithMargins="0">
    <oddHeader xml:space="preserve">&amp;C&amp;"Arial,Bold"&amp;12VIRGINIA DEPARTMENT FOR AGING AND REHABILITATIVE SERVICES
Monthly Payment Request&amp;"Arial,Regular"&amp;10
</oddHeader>
    <oddFooter xml:space="preserve">&amp;R&amp;6&amp;F /&amp;A
Printed &amp;D&amp;10
</oddFooter>
  </headerFooter>
  <extLst>
    <ext xmlns:x14="http://schemas.microsoft.com/office/spreadsheetml/2009/9/main" uri="{78C0D931-6437-407d-A8EE-F0AAD7539E65}">
      <x14:conditionalFormattings>
        <x14:conditionalFormatting xmlns:xm="http://schemas.microsoft.com/office/excel/2006/main">
          <x14:cfRule type="cellIs" priority="8" operator="greaterThan" id="{59062A82-0D63-49A1-A332-98C33EDF18FD}">
            <xm:f>Request!$H$15</xm:f>
            <x14:dxf>
              <fill>
                <patternFill>
                  <bgColor rgb="FFFFFF00"/>
                </patternFill>
              </fill>
            </x14:dxf>
          </x14:cfRule>
          <xm:sqref>A13</xm:sqref>
        </x14:conditionalFormatting>
        <x14:conditionalFormatting xmlns:xm="http://schemas.microsoft.com/office/excel/2006/main">
          <x14:cfRule type="expression" priority="62" stopIfTrue="1" id="{31D39CD1-9694-4E50-960C-F27195DD4B37}">
            <xm:f>Request!C16&gt;Request!C15+(Request!C15*0.1)</xm:f>
            <x14:dxf>
              <fill>
                <patternFill>
                  <bgColor rgb="FFFFFF00"/>
                </patternFill>
              </fill>
            </x14:dxf>
          </x14:cfRule>
          <xm:sqref>A7:E7</xm:sqref>
        </x14:conditionalFormatting>
        <x14:conditionalFormatting xmlns:xm="http://schemas.microsoft.com/office/excel/2006/main">
          <x14:cfRule type="cellIs" priority="7" operator="greaterThan" id="{6FAA6EC3-0E71-44F1-9553-1E5566DA4D0F}">
            <xm:f>Request!$I$15</xm:f>
            <x14:dxf>
              <fill>
                <patternFill>
                  <bgColor rgb="FFFFFF00"/>
                </patternFill>
              </fill>
            </x14:dxf>
          </x14:cfRule>
          <xm:sqref>B13</xm:sqref>
        </x14:conditionalFormatting>
        <x14:conditionalFormatting xmlns:xm="http://schemas.microsoft.com/office/excel/2006/main">
          <x14:cfRule type="cellIs" priority="45" operator="greaterThan" id="{D0E1FB9B-399B-489E-9FAE-AF5C8C43E2EE}">
            <xm:f>Request!$J$15</xm:f>
            <x14:dxf>
              <fill>
                <patternFill>
                  <bgColor rgb="FFFFFF00"/>
                </patternFill>
              </fill>
            </x14:dxf>
          </x14:cfRule>
          <xm:sqref>C13</xm:sqref>
        </x14:conditionalFormatting>
        <x14:conditionalFormatting xmlns:xm="http://schemas.microsoft.com/office/excel/2006/main">
          <x14:cfRule type="cellIs" priority="6" operator="greaterThan" id="{5D1125E3-FF1B-440F-A35D-8D08F9AD6030}">
            <xm:f>Request!$K$15</xm:f>
            <x14:dxf>
              <fill>
                <patternFill>
                  <bgColor rgb="FFFFFF00"/>
                </patternFill>
              </fill>
            </x14:dxf>
          </x14:cfRule>
          <xm:sqref>D13</xm:sqref>
        </x14:conditionalFormatting>
        <x14:conditionalFormatting xmlns:xm="http://schemas.microsoft.com/office/excel/2006/main">
          <x14:cfRule type="expression" priority="48" stopIfTrue="1" id="{F9B18288-5E35-48D1-9DFD-0DBF6514BC85}">
            <xm:f>Request!$C$5&gt;0</xm:f>
            <x14:dxf>
              <fill>
                <patternFill>
                  <bgColor rgb="FFFFFF00"/>
                </patternFill>
              </fill>
            </x14:dxf>
          </x14:cfRule>
          <xm:sqref>E10</xm:sqref>
        </x14:conditionalFormatting>
        <x14:conditionalFormatting xmlns:xm="http://schemas.microsoft.com/office/excel/2006/main">
          <x14:cfRule type="cellIs" priority="2" operator="greaterThan" id="{3A9350AB-2388-417C-99C5-4CAA786D4384}">
            <xm:f>Request!$M$15</xm:f>
            <x14:dxf>
              <fill>
                <patternFill>
                  <bgColor rgb="FFFFFF00"/>
                </patternFill>
              </fill>
            </x14:dxf>
          </x14:cfRule>
          <xm:sqref>E13 H10</xm:sqref>
        </x14:conditionalFormatting>
        <x14:conditionalFormatting xmlns:xm="http://schemas.microsoft.com/office/excel/2006/main">
          <x14:cfRule type="expression" priority="53" stopIfTrue="1" id="{707FC87D-65B6-42E0-A0AE-FDFD662C1DEC}">
            <xm:f>Request!I5&gt;0</xm:f>
            <x14:dxf>
              <fill>
                <patternFill>
                  <bgColor rgb="FFFFFF00"/>
                </patternFill>
              </fill>
            </x14:dxf>
          </x14:cfRule>
          <xm:sqref>F10</xm:sqref>
        </x14:conditionalFormatting>
        <x14:conditionalFormatting xmlns:xm="http://schemas.microsoft.com/office/excel/2006/main">
          <x14:cfRule type="expression" priority="61" stopIfTrue="1" id="{B04EA937-50E7-4E2B-8937-A6D98FC961F6}">
            <xm:f>Request!$L$5&gt;0</xm:f>
            <x14:dxf>
              <fill>
                <patternFill>
                  <bgColor rgb="FFFFFF00"/>
                </patternFill>
              </fill>
            </x14:dxf>
          </x14:cfRule>
          <xm:sqref>G10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7"/>
  <sheetViews>
    <sheetView showZeros="0" zoomScale="98" zoomScaleNormal="84" workbookViewId="0">
      <selection activeCell="D26" sqref="D26"/>
    </sheetView>
  </sheetViews>
  <sheetFormatPr defaultRowHeight="13.2" x14ac:dyDescent="0.25"/>
  <cols>
    <col min="1" max="1" width="8.6640625" customWidth="1"/>
    <col min="2" max="2" width="24.5546875" customWidth="1"/>
    <col min="3" max="3" width="21.33203125" style="67" customWidth="1"/>
    <col min="4" max="4" width="23.6640625" style="67" customWidth="1"/>
    <col min="5" max="5" width="23.44140625" style="67" customWidth="1"/>
    <col min="6" max="6" width="16.33203125" style="67" customWidth="1"/>
    <col min="7" max="7" width="15.5546875" style="67" customWidth="1"/>
    <col min="8" max="8" width="14.6640625" customWidth="1"/>
    <col min="9" max="9" width="16.6640625" customWidth="1"/>
    <col min="10" max="10" width="15.33203125" customWidth="1"/>
  </cols>
  <sheetData>
    <row r="1" spans="1:8" s="1" customFormat="1" ht="18" customHeight="1" x14ac:dyDescent="0.25">
      <c r="A1" s="1" t="s">
        <v>0</v>
      </c>
      <c r="B1" s="236">
        <f>Payment!B1</f>
        <v>0</v>
      </c>
      <c r="C1" s="264"/>
      <c r="D1" s="58" t="s">
        <v>83</v>
      </c>
      <c r="E1" s="21">
        <f>Payment!B2</f>
        <v>0</v>
      </c>
      <c r="F1" s="58" t="s">
        <v>2</v>
      </c>
      <c r="G1" s="23">
        <f>Payment!D2</f>
        <v>0</v>
      </c>
      <c r="H1"/>
    </row>
    <row r="2" spans="1:8" ht="18" customHeight="1" x14ac:dyDescent="0.25"/>
    <row r="3" spans="1:8" s="60" customFormat="1" ht="50.25" customHeight="1" x14ac:dyDescent="0.25">
      <c r="A3" s="335" t="s">
        <v>84</v>
      </c>
      <c r="B3" s="336"/>
      <c r="C3" s="192" t="s">
        <v>85</v>
      </c>
      <c r="D3" s="192" t="s">
        <v>86</v>
      </c>
      <c r="E3" s="192" t="s">
        <v>87</v>
      </c>
      <c r="F3" s="192" t="s">
        <v>259</v>
      </c>
    </row>
    <row r="4" spans="1:8" ht="20.100000000000001" customHeight="1" x14ac:dyDescent="0.25">
      <c r="A4" s="138" t="s">
        <v>248</v>
      </c>
      <c r="B4" s="189"/>
      <c r="C4" s="10"/>
      <c r="D4" s="10"/>
      <c r="E4" s="62">
        <f t="shared" ref="E4:E15" si="0">SUM(C4:D4)</f>
        <v>0</v>
      </c>
      <c r="F4" s="10"/>
      <c r="G4"/>
    </row>
    <row r="5" spans="1:8" ht="20.100000000000001" customHeight="1" x14ac:dyDescent="0.25">
      <c r="A5" s="138" t="s">
        <v>249</v>
      </c>
      <c r="B5" s="61"/>
      <c r="C5" s="10"/>
      <c r="D5" s="10"/>
      <c r="E5" s="62">
        <f t="shared" si="0"/>
        <v>0</v>
      </c>
      <c r="F5" s="10"/>
      <c r="G5"/>
    </row>
    <row r="6" spans="1:8" ht="20.100000000000001" customHeight="1" x14ac:dyDescent="0.25">
      <c r="A6" s="138" t="s">
        <v>31</v>
      </c>
      <c r="B6" s="61"/>
      <c r="C6" s="10"/>
      <c r="D6" s="10"/>
      <c r="E6" s="62">
        <f t="shared" si="0"/>
        <v>0</v>
      </c>
      <c r="F6" s="10"/>
      <c r="G6"/>
    </row>
    <row r="7" spans="1:8" ht="23.4" customHeight="1" x14ac:dyDescent="0.25">
      <c r="A7" s="63" t="s">
        <v>253</v>
      </c>
      <c r="B7" s="64"/>
      <c r="C7" s="62">
        <f>SUM(C4:C6)</f>
        <v>0</v>
      </c>
      <c r="D7" s="62">
        <f>SUM(D4:D6)</f>
        <v>0</v>
      </c>
      <c r="E7" s="62">
        <f t="shared" si="0"/>
        <v>0</v>
      </c>
      <c r="F7" s="62">
        <f>SUM(F4:F6)</f>
        <v>0</v>
      </c>
      <c r="G7"/>
    </row>
    <row r="8" spans="1:8" ht="20.100000000000001" customHeight="1" x14ac:dyDescent="0.25">
      <c r="A8" s="139" t="s">
        <v>250</v>
      </c>
      <c r="B8" s="61"/>
      <c r="C8" s="10"/>
      <c r="D8" s="10"/>
      <c r="E8" s="62">
        <f t="shared" si="0"/>
        <v>0</v>
      </c>
      <c r="F8" s="10"/>
      <c r="G8"/>
    </row>
    <row r="9" spans="1:8" ht="20.100000000000001" customHeight="1" x14ac:dyDescent="0.25">
      <c r="A9" s="139" t="s">
        <v>260</v>
      </c>
      <c r="B9" s="61"/>
      <c r="C9" s="10"/>
      <c r="D9" s="10"/>
      <c r="E9" s="62">
        <f t="shared" si="0"/>
        <v>0</v>
      </c>
      <c r="F9" s="10"/>
      <c r="G9"/>
    </row>
    <row r="10" spans="1:8" ht="20.100000000000001" customHeight="1" x14ac:dyDescent="0.25">
      <c r="A10" s="139" t="s">
        <v>100</v>
      </c>
      <c r="B10" s="61"/>
      <c r="C10" s="10"/>
      <c r="D10" s="10"/>
      <c r="E10" s="62">
        <f t="shared" si="0"/>
        <v>0</v>
      </c>
      <c r="F10" s="10"/>
      <c r="G10"/>
    </row>
    <row r="11" spans="1:8" ht="20.399999999999999" customHeight="1" x14ac:dyDescent="0.25">
      <c r="A11" s="63" t="s">
        <v>254</v>
      </c>
      <c r="B11" s="64"/>
      <c r="C11" s="62">
        <f>SUM(C8:C10)</f>
        <v>0</v>
      </c>
      <c r="D11" s="62">
        <f>SUM(D8:D10)</f>
        <v>0</v>
      </c>
      <c r="E11" s="185">
        <f t="shared" si="0"/>
        <v>0</v>
      </c>
      <c r="F11" s="62">
        <f>SUM(F8:F10)</f>
        <v>0</v>
      </c>
      <c r="G11"/>
    </row>
    <row r="12" spans="1:8" ht="20.100000000000001" customHeight="1" x14ac:dyDescent="0.25">
      <c r="A12" s="140" t="s">
        <v>255</v>
      </c>
      <c r="B12" s="61"/>
      <c r="C12" s="10"/>
      <c r="D12" s="10"/>
      <c r="E12" s="62">
        <f t="shared" si="0"/>
        <v>0</v>
      </c>
      <c r="F12" s="10"/>
      <c r="G12"/>
    </row>
    <row r="13" spans="1:8" ht="20.100000000000001" customHeight="1" x14ac:dyDescent="0.25">
      <c r="A13" s="140" t="s">
        <v>256</v>
      </c>
      <c r="B13" s="61"/>
      <c r="C13" s="10"/>
      <c r="D13" s="10"/>
      <c r="E13" s="62">
        <f t="shared" si="0"/>
        <v>0</v>
      </c>
      <c r="F13" s="10"/>
      <c r="G13"/>
    </row>
    <row r="14" spans="1:8" ht="20.100000000000001" customHeight="1" x14ac:dyDescent="0.25">
      <c r="A14" s="140" t="s">
        <v>257</v>
      </c>
      <c r="B14" s="61"/>
      <c r="C14" s="10"/>
      <c r="D14" s="10"/>
      <c r="E14" s="62">
        <f t="shared" si="0"/>
        <v>0</v>
      </c>
      <c r="F14" s="10"/>
      <c r="G14"/>
    </row>
    <row r="15" spans="1:8" ht="21.6" customHeight="1" x14ac:dyDescent="0.25">
      <c r="A15" s="63" t="s">
        <v>258</v>
      </c>
      <c r="B15" s="64"/>
      <c r="C15" s="62">
        <f>SUM(C12:C14)</f>
        <v>0</v>
      </c>
      <c r="D15" s="62">
        <f>SUM(D12:D14)</f>
        <v>0</v>
      </c>
      <c r="E15" s="62">
        <f t="shared" si="0"/>
        <v>0</v>
      </c>
      <c r="F15" s="62">
        <f>SUM(F12:F14)</f>
        <v>0</v>
      </c>
      <c r="G15"/>
    </row>
    <row r="16" spans="1:8" ht="19.5" customHeight="1" x14ac:dyDescent="0.3">
      <c r="A16" s="65" t="s">
        <v>102</v>
      </c>
      <c r="B16" s="66"/>
      <c r="C16" s="62">
        <f>C7+C11+C15</f>
        <v>0</v>
      </c>
      <c r="D16" s="62">
        <f t="shared" ref="D16:F16" si="1">D7+D11+D15</f>
        <v>0</v>
      </c>
      <c r="E16" s="62">
        <f t="shared" si="1"/>
        <v>0</v>
      </c>
      <c r="F16" s="62">
        <f t="shared" si="1"/>
        <v>0</v>
      </c>
      <c r="G16"/>
    </row>
    <row r="17" spans="1:7" x14ac:dyDescent="0.25">
      <c r="F17"/>
      <c r="G17"/>
    </row>
    <row r="18" spans="1:7" x14ac:dyDescent="0.25">
      <c r="A18" s="1"/>
      <c r="B18" s="1"/>
      <c r="C18" s="112"/>
      <c r="D18" s="112"/>
      <c r="F18"/>
      <c r="G18"/>
    </row>
    <row r="19" spans="1:7" ht="19.5" customHeight="1" x14ac:dyDescent="0.25">
      <c r="B19" s="87" t="s">
        <v>208</v>
      </c>
      <c r="C19" s="68"/>
      <c r="F19"/>
      <c r="G19"/>
    </row>
    <row r="20" spans="1:7" ht="19.5" customHeight="1" x14ac:dyDescent="0.25">
      <c r="A20" s="67"/>
      <c r="B20" s="71" t="s">
        <v>36</v>
      </c>
      <c r="C20" s="74" t="str">
        <f>IF(C19=0,"0%",E16/C19)</f>
        <v>0%</v>
      </c>
      <c r="F20"/>
      <c r="G20"/>
    </row>
    <row r="21" spans="1:7" x14ac:dyDescent="0.25">
      <c r="A21" s="54"/>
      <c r="F21"/>
      <c r="G21"/>
    </row>
    <row r="22" spans="1:7" x14ac:dyDescent="0.25">
      <c r="A22" s="67" t="str">
        <f>Payment!A20</f>
        <v>Revised 11/3/2025</v>
      </c>
    </row>
    <row r="27" spans="1:7" x14ac:dyDescent="0.25">
      <c r="F27" s="71"/>
    </row>
  </sheetData>
  <sheetProtection algorithmName="SHA-512" hashValue="Qv/IWZtgqwCBrw/6rgbmXuIj+r2esaSW3AYPkR4qaZBI3f7D4CU133fIWEVzr8CZDyS4BnPj7XKQj1SDd+QazA==" saltValue="dHrXVCEZi3g3bGXN/2X9rQ==" spinCount="100000" sheet="1" objects="1" scenarios="1"/>
  <mergeCells count="2">
    <mergeCell ref="B1:C1"/>
    <mergeCell ref="A3:B3"/>
  </mergeCells>
  <pageMargins left="0.7" right="0.7" top="0.75" bottom="0.75" header="0.3" footer="0.3"/>
  <pageSetup scale="78" orientation="landscape" r:id="rId1"/>
  <headerFooter>
    <oddHeader>&amp;C&amp;"Arial,Bold"Title V DOL Senior Community Service Employment Program (SCSEP)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9"/>
  <sheetViews>
    <sheetView showGridLines="0" showZeros="0" zoomScaleNormal="100" zoomScaleSheetLayoutView="100" workbookViewId="0">
      <selection activeCell="C10" sqref="C10"/>
    </sheetView>
  </sheetViews>
  <sheetFormatPr defaultColWidth="9.109375" defaultRowHeight="13.2" x14ac:dyDescent="0.25"/>
  <cols>
    <col min="1" max="1" width="12.88671875" customWidth="1"/>
    <col min="2" max="2" width="18.33203125" customWidth="1"/>
    <col min="3" max="3" width="127" style="67" customWidth="1"/>
    <col min="4" max="4" width="15.33203125" style="67" customWidth="1"/>
  </cols>
  <sheetData>
    <row r="1" spans="1:4" s="1" customFormat="1" x14ac:dyDescent="0.25">
      <c r="A1" s="1" t="s">
        <v>0</v>
      </c>
      <c r="B1" s="236" t="s">
        <v>228</v>
      </c>
      <c r="C1" s="236"/>
      <c r="D1" s="2"/>
    </row>
    <row r="2" spans="1:4" s="1" customFormat="1" ht="13.8" thickBot="1" x14ac:dyDescent="0.3">
      <c r="B2" s="89"/>
      <c r="D2" s="2"/>
    </row>
    <row r="3" spans="1:4" s="1" customFormat="1" ht="13.8" thickBot="1" x14ac:dyDescent="0.3">
      <c r="B3" s="89"/>
      <c r="C3" s="160" t="s">
        <v>214</v>
      </c>
    </row>
    <row r="4" spans="1:4" ht="36.75" customHeight="1" x14ac:dyDescent="0.25">
      <c r="A4" s="237"/>
      <c r="B4" s="238"/>
      <c r="C4" s="77" t="s">
        <v>213</v>
      </c>
      <c r="D4"/>
    </row>
    <row r="5" spans="1:4" ht="30.45" customHeight="1" x14ac:dyDescent="0.25">
      <c r="A5" s="239" t="s">
        <v>219</v>
      </c>
      <c r="B5" s="240"/>
      <c r="C5" s="170" t="s">
        <v>221</v>
      </c>
      <c r="D5"/>
    </row>
    <row r="6" spans="1:4" ht="30.45" customHeight="1" x14ac:dyDescent="0.25">
      <c r="A6" s="228" t="s">
        <v>211</v>
      </c>
      <c r="B6" s="229"/>
      <c r="C6" s="162" t="s">
        <v>222</v>
      </c>
      <c r="D6"/>
    </row>
    <row r="7" spans="1:4" ht="30.45" customHeight="1" x14ac:dyDescent="0.25">
      <c r="A7" s="228" t="s">
        <v>80</v>
      </c>
      <c r="B7" s="229"/>
      <c r="C7" s="161" t="s">
        <v>223</v>
      </c>
      <c r="D7"/>
    </row>
    <row r="8" spans="1:4" ht="30.45" customHeight="1" x14ac:dyDescent="0.25">
      <c r="A8" s="228" t="s">
        <v>118</v>
      </c>
      <c r="B8" s="229"/>
      <c r="C8" s="163" t="s">
        <v>216</v>
      </c>
      <c r="D8"/>
    </row>
    <row r="9" spans="1:4" ht="30.45" customHeight="1" x14ac:dyDescent="0.25">
      <c r="A9" s="230" t="s">
        <v>119</v>
      </c>
      <c r="B9" s="231"/>
      <c r="C9" s="164" t="s">
        <v>215</v>
      </c>
      <c r="D9"/>
    </row>
    <row r="10" spans="1:4" ht="30.45" customHeight="1" thickBot="1" x14ac:dyDescent="0.3">
      <c r="A10" s="230" t="s">
        <v>212</v>
      </c>
      <c r="B10" s="231"/>
      <c r="C10" s="165" t="s">
        <v>224</v>
      </c>
      <c r="D10"/>
    </row>
    <row r="11" spans="1:4" ht="30.45" customHeight="1" x14ac:dyDescent="0.25">
      <c r="A11" s="232" t="s">
        <v>120</v>
      </c>
      <c r="B11" s="233"/>
      <c r="C11" s="166" t="s">
        <v>217</v>
      </c>
      <c r="D11"/>
    </row>
    <row r="12" spans="1:4" ht="30.45" customHeight="1" x14ac:dyDescent="0.25">
      <c r="A12" s="234" t="s">
        <v>210</v>
      </c>
      <c r="B12" s="235"/>
      <c r="C12" s="167" t="s">
        <v>225</v>
      </c>
      <c r="D12"/>
    </row>
    <row r="13" spans="1:4" ht="30.45" customHeight="1" x14ac:dyDescent="0.25">
      <c r="A13" s="228" t="s">
        <v>121</v>
      </c>
      <c r="B13" s="229"/>
      <c r="C13" s="162" t="s">
        <v>226</v>
      </c>
      <c r="D13"/>
    </row>
    <row r="14" spans="1:4" ht="30.45" customHeight="1" x14ac:dyDescent="0.25">
      <c r="A14" s="228" t="s">
        <v>122</v>
      </c>
      <c r="B14" s="229"/>
      <c r="C14" s="161" t="s">
        <v>227</v>
      </c>
      <c r="D14"/>
    </row>
    <row r="15" spans="1:4" ht="30.45" customHeight="1" thickBot="1" x14ac:dyDescent="0.3">
      <c r="A15" s="224" t="s">
        <v>123</v>
      </c>
      <c r="B15" s="225"/>
      <c r="C15" s="165" t="s">
        <v>234</v>
      </c>
      <c r="D15"/>
    </row>
    <row r="16" spans="1:4" ht="30.45" customHeight="1" thickBot="1" x14ac:dyDescent="0.3">
      <c r="A16" s="226" t="s">
        <v>124</v>
      </c>
      <c r="B16" s="227"/>
      <c r="C16" s="168" t="s">
        <v>218</v>
      </c>
      <c r="D16"/>
    </row>
    <row r="17" spans="1:23" x14ac:dyDescent="0.25">
      <c r="A17" s="54" t="str">
        <f>Payment!A20</f>
        <v>Revised 11/3/2025</v>
      </c>
    </row>
    <row r="18" spans="1:23" s="67" customFormat="1" x14ac:dyDescent="0.25">
      <c r="E18"/>
      <c r="F18"/>
      <c r="G18"/>
      <c r="H18"/>
      <c r="I18"/>
      <c r="J18"/>
      <c r="K18"/>
      <c r="L18"/>
      <c r="M18"/>
      <c r="N18"/>
      <c r="O18"/>
      <c r="P18"/>
      <c r="Q18"/>
      <c r="R18"/>
      <c r="S18"/>
      <c r="T18"/>
      <c r="U18"/>
      <c r="V18"/>
      <c r="W18"/>
    </row>
    <row r="19" spans="1:23" s="67" customFormat="1" x14ac:dyDescent="0.25">
      <c r="E19"/>
      <c r="F19"/>
      <c r="G19"/>
      <c r="H19"/>
      <c r="I19"/>
      <c r="J19"/>
      <c r="K19"/>
      <c r="L19"/>
      <c r="M19"/>
      <c r="N19"/>
      <c r="O19"/>
      <c r="P19"/>
      <c r="Q19"/>
      <c r="R19"/>
      <c r="S19"/>
      <c r="T19"/>
      <c r="U19"/>
      <c r="V19"/>
      <c r="W19"/>
    </row>
  </sheetData>
  <sheetProtection password="D367" sheet="1" objects="1" scenarios="1"/>
  <mergeCells count="14">
    <mergeCell ref="B1:C1"/>
    <mergeCell ref="A4:B4"/>
    <mergeCell ref="A6:B6"/>
    <mergeCell ref="A7:B7"/>
    <mergeCell ref="A14:B14"/>
    <mergeCell ref="A5:B5"/>
    <mergeCell ref="A15:B15"/>
    <mergeCell ref="A16:B16"/>
    <mergeCell ref="A8:B8"/>
    <mergeCell ref="A9:B9"/>
    <mergeCell ref="A10:B10"/>
    <mergeCell ref="A11:B11"/>
    <mergeCell ref="A12:B12"/>
    <mergeCell ref="A13:B13"/>
  </mergeCells>
  <pageMargins left="0.75" right="0.75" top="1" bottom="1" header="0.5" footer="0.5"/>
  <pageSetup scale="65" pageOrder="overThenDown" orientation="landscape" r:id="rId1"/>
  <headerFooter alignWithMargins="0">
    <oddHeader xml:space="preserve">&amp;C&amp;"Arial,Bold"Monthly Request for Funds Instruction Page&amp;"Arial,Regular"
</oddHeader>
    <oddFooter>&amp;R&amp;6&amp;F /&amp;A
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
  <sheetViews>
    <sheetView showGridLines="0" showZeros="0" zoomScaleNormal="100" zoomScaleSheetLayoutView="100" workbookViewId="0">
      <pane xSplit="2" ySplit="1" topLeftCell="C2" activePane="bottomRight" state="frozen"/>
      <selection pane="topRight" activeCell="C1" sqref="C1"/>
      <selection pane="bottomLeft" activeCell="A2" sqref="A2"/>
      <selection pane="bottomRight" activeCell="M5" sqref="M5"/>
    </sheetView>
  </sheetViews>
  <sheetFormatPr defaultRowHeight="13.2" x14ac:dyDescent="0.25"/>
  <cols>
    <col min="1" max="2" width="15.6640625" customWidth="1"/>
    <col min="3" max="6" width="13.44140625" style="67" customWidth="1"/>
    <col min="7" max="7" width="13.109375" style="67" customWidth="1"/>
    <col min="8" max="11" width="12.6640625" style="67" customWidth="1"/>
    <col min="12" max="13" width="14.33203125" style="67" customWidth="1"/>
    <col min="14" max="14" width="14.88671875" style="67" customWidth="1"/>
    <col min="15" max="15" width="14.21875" style="67" customWidth="1"/>
    <col min="16" max="16" width="13.88671875" style="67" customWidth="1"/>
  </cols>
  <sheetData>
    <row r="1" spans="1:16" s="1" customFormat="1" x14ac:dyDescent="0.25">
      <c r="A1" s="1" t="s">
        <v>0</v>
      </c>
      <c r="B1" s="217">
        <f>Payment!B1</f>
        <v>0</v>
      </c>
      <c r="C1" s="217"/>
      <c r="D1" s="217"/>
      <c r="F1" s="89" t="s">
        <v>1</v>
      </c>
      <c r="G1" s="21">
        <f>Payment!B2</f>
        <v>0</v>
      </c>
      <c r="H1" s="23">
        <f>Payment!D2</f>
        <v>0</v>
      </c>
      <c r="I1" s="90"/>
      <c r="J1" s="90"/>
      <c r="K1" s="90"/>
      <c r="L1" s="2"/>
      <c r="M1" s="2"/>
      <c r="N1" s="2"/>
      <c r="O1" s="2"/>
      <c r="P1" s="2"/>
    </row>
    <row r="2" spans="1:16" s="1" customFormat="1" ht="13.8" thickBot="1" x14ac:dyDescent="0.3">
      <c r="B2" s="89"/>
      <c r="F2" s="89"/>
      <c r="G2" s="2"/>
      <c r="H2" s="90"/>
      <c r="I2" s="90"/>
      <c r="J2" s="90"/>
      <c r="K2" s="90"/>
      <c r="L2" s="2"/>
      <c r="M2" s="2"/>
      <c r="N2" s="2"/>
      <c r="O2" s="2"/>
      <c r="P2" s="2"/>
    </row>
    <row r="3" spans="1:16" s="1" customFormat="1" ht="16.5" customHeight="1" thickBot="1" x14ac:dyDescent="0.3">
      <c r="B3" s="89"/>
      <c r="C3" s="249" t="s">
        <v>117</v>
      </c>
      <c r="D3" s="250"/>
      <c r="E3" s="250"/>
      <c r="F3" s="250"/>
      <c r="G3" s="251"/>
      <c r="H3" s="249" t="s">
        <v>129</v>
      </c>
      <c r="I3" s="250"/>
      <c r="J3" s="250"/>
      <c r="K3" s="250"/>
      <c r="L3" s="250"/>
      <c r="M3" s="252"/>
    </row>
    <row r="4" spans="1:16" ht="62.25" customHeight="1" x14ac:dyDescent="0.25">
      <c r="A4" s="237"/>
      <c r="B4" s="238"/>
      <c r="C4" s="133" t="s">
        <v>134</v>
      </c>
      <c r="D4" s="134" t="s">
        <v>113</v>
      </c>
      <c r="E4" s="133" t="s">
        <v>128</v>
      </c>
      <c r="F4" s="134" t="s">
        <v>238</v>
      </c>
      <c r="G4" s="176" t="s">
        <v>199</v>
      </c>
      <c r="H4" s="190" t="s">
        <v>247</v>
      </c>
      <c r="I4" s="133" t="s">
        <v>261</v>
      </c>
      <c r="J4" s="133" t="s">
        <v>236</v>
      </c>
      <c r="K4" s="133" t="s">
        <v>252</v>
      </c>
      <c r="L4" s="195" t="s">
        <v>166</v>
      </c>
      <c r="M4" s="195" t="s">
        <v>265</v>
      </c>
      <c r="N4"/>
      <c r="O4"/>
      <c r="P4"/>
    </row>
    <row r="5" spans="1:16" ht="30" customHeight="1" thickBot="1" x14ac:dyDescent="0.3">
      <c r="A5" s="247" t="s">
        <v>219</v>
      </c>
      <c r="B5" s="248"/>
      <c r="C5" s="172"/>
      <c r="D5" s="173"/>
      <c r="E5" s="173"/>
      <c r="F5" s="174"/>
      <c r="G5" s="175"/>
      <c r="H5" s="191"/>
      <c r="I5" s="173"/>
      <c r="J5" s="173"/>
      <c r="K5" s="173"/>
      <c r="L5" s="196"/>
      <c r="M5" s="199"/>
      <c r="N5"/>
      <c r="O5"/>
      <c r="P5"/>
    </row>
    <row r="6" spans="1:16" ht="30" customHeight="1" thickTop="1" x14ac:dyDescent="0.25">
      <c r="A6" s="245" t="s">
        <v>211</v>
      </c>
      <c r="B6" s="246"/>
      <c r="C6" s="159">
        <f>'Respite Care Initiative'!I25</f>
        <v>0</v>
      </c>
      <c r="D6" s="159">
        <f>'Directed Appropriations'!C18</f>
        <v>0</v>
      </c>
      <c r="E6" s="159">
        <f>'Directed Appropriations'!D18</f>
        <v>0</v>
      </c>
      <c r="F6" s="159">
        <f>'Directed Appropriations'!E18</f>
        <v>0</v>
      </c>
      <c r="G6" s="105">
        <f>'Directed Appropriations'!F18</f>
        <v>0</v>
      </c>
      <c r="H6" s="104">
        <f>'Title V DOL'!C24</f>
        <v>0</v>
      </c>
      <c r="I6" s="159">
        <f>'GPMS Title V'!C19</f>
        <v>0</v>
      </c>
      <c r="J6" s="62">
        <f>'NWD Grant Fund'!C17</f>
        <v>0</v>
      </c>
      <c r="K6" s="10"/>
      <c r="L6" s="197">
        <f>SNAP!C21</f>
        <v>0</v>
      </c>
      <c r="M6" s="209"/>
      <c r="N6"/>
      <c r="O6"/>
      <c r="P6"/>
    </row>
    <row r="7" spans="1:16" ht="30" customHeight="1" x14ac:dyDescent="0.25">
      <c r="A7" s="228" t="s">
        <v>80</v>
      </c>
      <c r="B7" s="229"/>
      <c r="C7" s="62">
        <f>'Respite Care Initiative'!C19</f>
        <v>0</v>
      </c>
      <c r="D7" s="62">
        <f>'Directed Appropriations'!C16</f>
        <v>0</v>
      </c>
      <c r="E7" s="62">
        <f>'Directed Appropriations'!D16</f>
        <v>0</v>
      </c>
      <c r="F7" s="62">
        <f>'Directed Appropriations'!E16</f>
        <v>0</v>
      </c>
      <c r="G7" s="18">
        <f>'Directed Appropriations'!F16</f>
        <v>0</v>
      </c>
      <c r="H7" s="184">
        <f>'Title V DOL'!E17</f>
        <v>0</v>
      </c>
      <c r="I7" s="62">
        <f>'GPMS Title V'!E16</f>
        <v>0</v>
      </c>
      <c r="J7" s="62">
        <f>'NWD Grant Fund'!E17</f>
        <v>0</v>
      </c>
      <c r="K7" s="10"/>
      <c r="L7" s="198">
        <f>SNAP!E21</f>
        <v>0</v>
      </c>
      <c r="M7" s="199"/>
      <c r="N7"/>
      <c r="O7"/>
      <c r="P7"/>
    </row>
    <row r="8" spans="1:16" ht="30" customHeight="1" x14ac:dyDescent="0.25">
      <c r="A8" s="228" t="s">
        <v>118</v>
      </c>
      <c r="B8" s="229"/>
      <c r="C8" s="10"/>
      <c r="D8" s="10"/>
      <c r="E8" s="10"/>
      <c r="F8" s="91"/>
      <c r="G8" s="8"/>
      <c r="H8" s="186"/>
      <c r="I8" s="10"/>
      <c r="J8" s="10"/>
      <c r="K8" s="10"/>
      <c r="L8" s="199"/>
      <c r="M8" s="199">
        <v>0</v>
      </c>
      <c r="N8"/>
      <c r="O8"/>
      <c r="P8"/>
    </row>
    <row r="9" spans="1:16" ht="30" customHeight="1" x14ac:dyDescent="0.25">
      <c r="A9" s="244" t="s">
        <v>119</v>
      </c>
      <c r="B9" s="231"/>
      <c r="C9" s="155"/>
      <c r="D9" s="155"/>
      <c r="E9" s="155"/>
      <c r="F9" s="156"/>
      <c r="G9" s="157"/>
      <c r="H9" s="187"/>
      <c r="I9" s="155"/>
      <c r="J9" s="155"/>
      <c r="K9" s="155"/>
      <c r="L9" s="200"/>
      <c r="M9" s="200">
        <v>0</v>
      </c>
      <c r="N9"/>
      <c r="O9"/>
      <c r="P9"/>
    </row>
    <row r="10" spans="1:16" ht="30" customHeight="1" thickBot="1" x14ac:dyDescent="0.3">
      <c r="A10" s="230" t="s">
        <v>212</v>
      </c>
      <c r="B10" s="231"/>
      <c r="C10" s="93">
        <f t="shared" ref="C10:J10" si="0">C8+C9</f>
        <v>0</v>
      </c>
      <c r="D10" s="149">
        <f t="shared" si="0"/>
        <v>0</v>
      </c>
      <c r="E10" s="149">
        <f t="shared" si="0"/>
        <v>0</v>
      </c>
      <c r="F10" s="149">
        <f t="shared" si="0"/>
        <v>0</v>
      </c>
      <c r="G10" s="95">
        <f t="shared" si="0"/>
        <v>0</v>
      </c>
      <c r="H10" s="94">
        <f t="shared" ref="H10" si="1">H8+H9</f>
        <v>0</v>
      </c>
      <c r="I10" s="93">
        <f t="shared" si="0"/>
        <v>0</v>
      </c>
      <c r="J10" s="93">
        <f t="shared" si="0"/>
        <v>0</v>
      </c>
      <c r="K10" s="93">
        <f t="shared" ref="K10" si="2">K8+K9</f>
        <v>0</v>
      </c>
      <c r="L10" s="95">
        <f>L8+L9</f>
        <v>0</v>
      </c>
      <c r="M10" s="95">
        <f t="shared" ref="M10" si="3">M8+M9</f>
        <v>0</v>
      </c>
      <c r="N10"/>
      <c r="O10"/>
      <c r="P10"/>
    </row>
    <row r="11" spans="1:16" ht="30" customHeight="1" x14ac:dyDescent="0.25">
      <c r="A11" s="243" t="s">
        <v>120</v>
      </c>
      <c r="B11" s="233"/>
      <c r="C11" s="151"/>
      <c r="D11" s="151"/>
      <c r="E11" s="151"/>
      <c r="F11" s="152"/>
      <c r="G11" s="154"/>
      <c r="H11" s="183"/>
      <c r="I11" s="153"/>
      <c r="J11" s="153"/>
      <c r="K11" s="153"/>
      <c r="L11" s="201"/>
      <c r="M11" s="208"/>
      <c r="N11"/>
      <c r="O11"/>
      <c r="P11"/>
    </row>
    <row r="12" spans="1:16" ht="30" customHeight="1" x14ac:dyDescent="0.25">
      <c r="A12" s="234" t="s">
        <v>210</v>
      </c>
      <c r="B12" s="235"/>
      <c r="C12" s="159">
        <f t="shared" ref="C12:G12" si="4">C7-C11</f>
        <v>0</v>
      </c>
      <c r="D12" s="159">
        <f t="shared" si="4"/>
        <v>0</v>
      </c>
      <c r="E12" s="159">
        <f t="shared" si="4"/>
        <v>0</v>
      </c>
      <c r="F12" s="159">
        <f t="shared" si="4"/>
        <v>0</v>
      </c>
      <c r="G12" s="105">
        <f t="shared" si="4"/>
        <v>0</v>
      </c>
      <c r="H12" s="104">
        <f t="shared" ref="H12" si="5">H7-H11</f>
        <v>0</v>
      </c>
      <c r="I12" s="158"/>
      <c r="J12" s="158"/>
      <c r="K12" s="158"/>
      <c r="L12" s="202"/>
      <c r="M12" s="107">
        <f t="shared" ref="M12" si="6">M7-M11</f>
        <v>0</v>
      </c>
      <c r="N12"/>
      <c r="O12"/>
      <c r="P12"/>
    </row>
    <row r="13" spans="1:16" ht="30" customHeight="1" x14ac:dyDescent="0.25">
      <c r="A13" s="242" t="s">
        <v>121</v>
      </c>
      <c r="B13" s="229"/>
      <c r="C13" s="62">
        <f t="shared" ref="C13:G13" si="7">C10-C11</f>
        <v>0</v>
      </c>
      <c r="D13" s="62">
        <f>D10-D11</f>
        <v>0</v>
      </c>
      <c r="E13" s="62">
        <f t="shared" si="7"/>
        <v>0</v>
      </c>
      <c r="F13" s="62">
        <f t="shared" si="7"/>
        <v>0</v>
      </c>
      <c r="G13" s="18">
        <f t="shared" si="7"/>
        <v>0</v>
      </c>
      <c r="H13" s="184">
        <f t="shared" ref="H13" si="8">H10-H11</f>
        <v>0</v>
      </c>
      <c r="I13" s="127"/>
      <c r="J13" s="127"/>
      <c r="K13" s="127"/>
      <c r="L13" s="203"/>
      <c r="M13" s="124">
        <f t="shared" ref="M13" si="9">M10-M11</f>
        <v>0</v>
      </c>
      <c r="N13"/>
      <c r="O13"/>
      <c r="P13"/>
    </row>
    <row r="14" spans="1:16" ht="30" customHeight="1" x14ac:dyDescent="0.25">
      <c r="A14" s="242" t="s">
        <v>122</v>
      </c>
      <c r="B14" s="229"/>
      <c r="C14" s="62">
        <f>'Respite Care Initiative'!I25/12</f>
        <v>0</v>
      </c>
      <c r="D14" s="62">
        <f>'Directed Appropriations'!C18/12</f>
        <v>0</v>
      </c>
      <c r="E14" s="62">
        <f>'Directed Appropriations'!D18/12</f>
        <v>0</v>
      </c>
      <c r="F14" s="62">
        <f>'Directed Appropriations'!E18/12</f>
        <v>0</v>
      </c>
      <c r="G14" s="18">
        <f>'Directed Appropriations'!F18/12</f>
        <v>0</v>
      </c>
      <c r="H14" s="184">
        <f>'Title V DOL'!C24/12</f>
        <v>0</v>
      </c>
      <c r="I14" s="127"/>
      <c r="J14" s="127"/>
      <c r="K14" s="127"/>
      <c r="L14" s="203"/>
      <c r="M14" s="209"/>
      <c r="N14"/>
      <c r="O14"/>
      <c r="P14"/>
    </row>
    <row r="15" spans="1:16" ht="30" customHeight="1" thickBot="1" x14ac:dyDescent="0.3">
      <c r="A15" s="241" t="s">
        <v>123</v>
      </c>
      <c r="B15" s="225"/>
      <c r="C15" s="149">
        <f t="shared" ref="C15:G15" si="10">C12+C14-C13</f>
        <v>0</v>
      </c>
      <c r="D15" s="149">
        <f t="shared" si="10"/>
        <v>0</v>
      </c>
      <c r="E15" s="149">
        <f t="shared" si="10"/>
        <v>0</v>
      </c>
      <c r="F15" s="149">
        <f t="shared" si="10"/>
        <v>0</v>
      </c>
      <c r="G15" s="177">
        <f t="shared" si="10"/>
        <v>0</v>
      </c>
      <c r="H15" s="94">
        <f t="shared" ref="H15" si="11">H12+H14-H13</f>
        <v>0</v>
      </c>
      <c r="I15" s="182">
        <f t="shared" ref="I15:K15" si="12">I7-I8-I9</f>
        <v>0</v>
      </c>
      <c r="J15" s="182">
        <f t="shared" si="12"/>
        <v>0</v>
      </c>
      <c r="K15" s="182">
        <f t="shared" si="12"/>
        <v>0</v>
      </c>
      <c r="L15" s="204">
        <f t="shared" ref="L15" si="13">L7-L8-L9</f>
        <v>0</v>
      </c>
      <c r="M15" s="210">
        <f>M5-M8</f>
        <v>0</v>
      </c>
      <c r="N15"/>
      <c r="O15"/>
      <c r="P15"/>
    </row>
    <row r="16" spans="1:16" ht="27" customHeight="1" thickBot="1" x14ac:dyDescent="0.3">
      <c r="A16" s="96" t="s">
        <v>124</v>
      </c>
      <c r="B16" s="97"/>
      <c r="C16" s="98"/>
      <c r="D16" s="98"/>
      <c r="E16" s="98"/>
      <c r="F16" s="99"/>
      <c r="G16" s="150"/>
      <c r="H16" s="188"/>
      <c r="I16" s="98"/>
      <c r="J16" s="98"/>
      <c r="K16" s="98"/>
      <c r="L16" s="150"/>
      <c r="M16" s="211"/>
      <c r="N16"/>
      <c r="O16"/>
      <c r="P16"/>
    </row>
    <row r="17" spans="1:3" x14ac:dyDescent="0.25">
      <c r="A17" s="54" t="str">
        <f>Payment!A20</f>
        <v>Revised 11/3/2025</v>
      </c>
      <c r="C17" s="169"/>
    </row>
  </sheetData>
  <sheetProtection algorithmName="SHA-512" hashValue="6xdpocfL+ClTFxsmUbghYAJ+fTdnnesk8F3vTxhYBHyQXmV2iy/f7z6NeFl2LMaD16YEggFGVP1+C1Bnxx8rVw==" saltValue="z5srjiRZSE8b95Zn7c4TQA==" spinCount="100000" sheet="1" objects="1" scenarios="1"/>
  <mergeCells count="15">
    <mergeCell ref="H3:M3"/>
    <mergeCell ref="B1:D1"/>
    <mergeCell ref="A8:B8"/>
    <mergeCell ref="A15:B15"/>
    <mergeCell ref="A7:B7"/>
    <mergeCell ref="A13:B13"/>
    <mergeCell ref="A14:B14"/>
    <mergeCell ref="A11:B11"/>
    <mergeCell ref="A4:B4"/>
    <mergeCell ref="A9:B9"/>
    <mergeCell ref="A12:B12"/>
    <mergeCell ref="A6:B6"/>
    <mergeCell ref="A10:B10"/>
    <mergeCell ref="A5:B5"/>
    <mergeCell ref="C3:G3"/>
  </mergeCells>
  <phoneticPr fontId="0" type="noConversion"/>
  <conditionalFormatting sqref="C16">
    <cfRule type="cellIs" dxfId="10" priority="17" operator="greaterThan">
      <formula>$C$15</formula>
    </cfRule>
  </conditionalFormatting>
  <conditionalFormatting sqref="D16">
    <cfRule type="cellIs" dxfId="9" priority="15" operator="greaterThan">
      <formula>$D$15</formula>
    </cfRule>
  </conditionalFormatting>
  <conditionalFormatting sqref="E16">
    <cfRule type="cellIs" dxfId="8" priority="14" operator="greaterThan">
      <formula>$E$15</formula>
    </cfRule>
  </conditionalFormatting>
  <conditionalFormatting sqref="F16">
    <cfRule type="cellIs" dxfId="7" priority="13" operator="greaterThan">
      <formula>$F$15</formula>
    </cfRule>
  </conditionalFormatting>
  <conditionalFormatting sqref="G16">
    <cfRule type="cellIs" dxfId="6" priority="12" operator="greaterThan">
      <formula>$G$15</formula>
    </cfRule>
  </conditionalFormatting>
  <conditionalFormatting sqref="H16">
    <cfRule type="cellIs" dxfId="5" priority="10" operator="greaterThan">
      <formula>$H$15</formula>
    </cfRule>
  </conditionalFormatting>
  <conditionalFormatting sqref="I16">
    <cfRule type="cellIs" dxfId="4" priority="9" operator="greaterThan">
      <formula>$I$15</formula>
    </cfRule>
  </conditionalFormatting>
  <conditionalFormatting sqref="J16">
    <cfRule type="cellIs" dxfId="3" priority="39" operator="greaterThan">
      <formula>$J$15</formula>
    </cfRule>
  </conditionalFormatting>
  <conditionalFormatting sqref="K16">
    <cfRule type="cellIs" dxfId="2" priority="22" operator="greaterThan">
      <formula>$K$15</formula>
    </cfRule>
  </conditionalFormatting>
  <conditionalFormatting sqref="L16">
    <cfRule type="cellIs" dxfId="1" priority="4" operator="greaterThan">
      <formula>$M$15</formula>
    </cfRule>
  </conditionalFormatting>
  <conditionalFormatting sqref="M16">
    <cfRule type="expression" dxfId="0" priority="1" stopIfTrue="1">
      <formula>M16&gt;M15+(M15*0.1)</formula>
    </cfRule>
  </conditionalFormatting>
  <pageMargins left="0.75" right="0.75" top="1" bottom="1" header="0.5" footer="0.5"/>
  <pageSetup scale="78" fitToWidth="2" pageOrder="overThenDown" orientation="landscape" r:id="rId1"/>
  <headerFooter alignWithMargins="0">
    <oddHeader xml:space="preserve">&amp;C&amp;"Arial,Bold"Monthly Request for Funds&amp;"Arial,Regular"
</oddHeader>
    <oddFooter>&amp;R&amp;6&amp;F /&amp;A
Printed &amp;D</oddFooter>
  </headerFooter>
  <colBreaks count="1" manualBreakCount="1">
    <brk id="15"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4"/>
  <sheetViews>
    <sheetView showZeros="0" zoomScaleNormal="100" workbookViewId="0">
      <selection activeCell="A9" sqref="A9:B9"/>
    </sheetView>
  </sheetViews>
  <sheetFormatPr defaultRowHeight="13.2" x14ac:dyDescent="0.25"/>
  <cols>
    <col min="1" max="1" width="11.109375" customWidth="1"/>
    <col min="2" max="2" width="29" customWidth="1"/>
    <col min="3" max="8" width="14.6640625" customWidth="1"/>
  </cols>
  <sheetData>
    <row r="1" spans="1:8" ht="24.9" customHeight="1" x14ac:dyDescent="0.25">
      <c r="A1" s="1" t="s">
        <v>0</v>
      </c>
      <c r="B1" s="236">
        <f>Payment!B1</f>
        <v>0</v>
      </c>
      <c r="C1" s="264"/>
      <c r="D1" s="264"/>
      <c r="E1" s="264"/>
    </row>
    <row r="2" spans="1:8" ht="24.9" customHeight="1" x14ac:dyDescent="0.25">
      <c r="A2" s="1" t="s">
        <v>125</v>
      </c>
      <c r="B2" s="128">
        <f>Payment!B2</f>
        <v>0</v>
      </c>
      <c r="C2" s="22" t="s">
        <v>2</v>
      </c>
      <c r="D2" s="129">
        <f>Payment!D2</f>
        <v>0</v>
      </c>
    </row>
    <row r="3" spans="1:8" ht="13.8" thickBot="1" x14ac:dyDescent="0.3">
      <c r="A3" s="1"/>
      <c r="B3" s="2"/>
      <c r="C3" s="22"/>
      <c r="D3" s="90"/>
    </row>
    <row r="4" spans="1:8" s="1" customFormat="1" ht="15.75" customHeight="1" x14ac:dyDescent="0.25">
      <c r="A4" s="258" t="s">
        <v>82</v>
      </c>
      <c r="B4" s="259"/>
      <c r="C4" s="253" t="s">
        <v>35</v>
      </c>
      <c r="D4" s="257"/>
      <c r="E4" s="253" t="s">
        <v>80</v>
      </c>
      <c r="F4" s="257"/>
      <c r="G4" s="253" t="s">
        <v>81</v>
      </c>
      <c r="H4" s="254"/>
    </row>
    <row r="5" spans="1:8" s="1" customFormat="1" ht="21" customHeight="1" x14ac:dyDescent="0.25">
      <c r="A5" s="260"/>
      <c r="B5" s="261"/>
      <c r="C5" s="56" t="s">
        <v>109</v>
      </c>
      <c r="D5" s="72" t="s">
        <v>110</v>
      </c>
      <c r="E5" s="56" t="s">
        <v>109</v>
      </c>
      <c r="F5" s="57" t="s">
        <v>110</v>
      </c>
      <c r="G5" s="56" t="s">
        <v>109</v>
      </c>
      <c r="H5" s="57" t="s">
        <v>110</v>
      </c>
    </row>
    <row r="6" spans="1:8" ht="20.100000000000001" customHeight="1" x14ac:dyDescent="0.25">
      <c r="A6" s="255" t="s">
        <v>105</v>
      </c>
      <c r="B6" s="256"/>
      <c r="C6" s="102"/>
      <c r="D6" s="101"/>
      <c r="E6" s="102"/>
      <c r="F6" s="103"/>
      <c r="G6" s="104">
        <f t="shared" ref="G6:G16" si="0">+C6-E6</f>
        <v>0</v>
      </c>
      <c r="H6" s="18">
        <f t="shared" ref="H6:H16" si="1">+D6-F6</f>
        <v>0</v>
      </c>
    </row>
    <row r="7" spans="1:8" ht="20.100000000000001" customHeight="1" x14ac:dyDescent="0.25">
      <c r="A7" s="255" t="s">
        <v>25</v>
      </c>
      <c r="B7" s="256"/>
      <c r="C7" s="92"/>
      <c r="D7" s="101"/>
      <c r="E7" s="92"/>
      <c r="F7" s="91"/>
      <c r="G7" s="104">
        <f t="shared" si="0"/>
        <v>0</v>
      </c>
      <c r="H7" s="105">
        <f t="shared" si="1"/>
        <v>0</v>
      </c>
    </row>
    <row r="8" spans="1:8" ht="20.100000000000001" customHeight="1" x14ac:dyDescent="0.25">
      <c r="A8" s="255" t="s">
        <v>106</v>
      </c>
      <c r="B8" s="256"/>
      <c r="C8" s="92"/>
      <c r="D8" s="101"/>
      <c r="E8" s="92"/>
      <c r="F8" s="91"/>
      <c r="G8" s="104">
        <f t="shared" si="0"/>
        <v>0</v>
      </c>
      <c r="H8" s="105">
        <f t="shared" si="1"/>
        <v>0</v>
      </c>
    </row>
    <row r="9" spans="1:8" ht="20.100000000000001" customHeight="1" x14ac:dyDescent="0.25">
      <c r="A9" s="255" t="s">
        <v>157</v>
      </c>
      <c r="B9" s="256"/>
      <c r="C9" s="92"/>
      <c r="D9" s="101"/>
      <c r="E9" s="92"/>
      <c r="F9" s="91"/>
      <c r="G9" s="104">
        <f t="shared" si="0"/>
        <v>0</v>
      </c>
      <c r="H9" s="105">
        <f t="shared" si="1"/>
        <v>0</v>
      </c>
    </row>
    <row r="10" spans="1:8" ht="20.100000000000001" customHeight="1" x14ac:dyDescent="0.25">
      <c r="A10" s="255" t="s">
        <v>158</v>
      </c>
      <c r="B10" s="256"/>
      <c r="C10" s="92"/>
      <c r="D10" s="101"/>
      <c r="E10" s="92"/>
      <c r="F10" s="91"/>
      <c r="G10" s="104">
        <f t="shared" si="0"/>
        <v>0</v>
      </c>
      <c r="H10" s="105">
        <f t="shared" si="1"/>
        <v>0</v>
      </c>
    </row>
    <row r="11" spans="1:8" ht="20.100000000000001" customHeight="1" x14ac:dyDescent="0.25">
      <c r="A11" s="142" t="s">
        <v>159</v>
      </c>
      <c r="B11" s="144"/>
      <c r="C11" s="92"/>
      <c r="D11" s="101"/>
      <c r="E11" s="92"/>
      <c r="F11" s="91"/>
      <c r="G11" s="104">
        <f t="shared" si="0"/>
        <v>0</v>
      </c>
      <c r="H11" s="105">
        <f t="shared" si="1"/>
        <v>0</v>
      </c>
    </row>
    <row r="12" spans="1:8" ht="20.100000000000001" customHeight="1" x14ac:dyDescent="0.25">
      <c r="A12" s="262"/>
      <c r="B12" s="263"/>
      <c r="C12" s="92"/>
      <c r="D12" s="101"/>
      <c r="E12" s="92"/>
      <c r="F12" s="91"/>
      <c r="G12" s="104">
        <f t="shared" si="0"/>
        <v>0</v>
      </c>
      <c r="H12" s="105">
        <f t="shared" si="1"/>
        <v>0</v>
      </c>
    </row>
    <row r="13" spans="1:8" ht="20.100000000000001" customHeight="1" x14ac:dyDescent="0.25">
      <c r="A13" s="262"/>
      <c r="B13" s="263"/>
      <c r="C13" s="92"/>
      <c r="D13" s="101"/>
      <c r="E13" s="92"/>
      <c r="F13" s="91"/>
      <c r="G13" s="104">
        <f t="shared" si="0"/>
        <v>0</v>
      </c>
      <c r="H13" s="105">
        <f t="shared" si="1"/>
        <v>0</v>
      </c>
    </row>
    <row r="14" spans="1:8" ht="20.100000000000001" customHeight="1" x14ac:dyDescent="0.25">
      <c r="A14" s="262"/>
      <c r="B14" s="263"/>
      <c r="C14" s="92"/>
      <c r="D14" s="101"/>
      <c r="E14" s="92"/>
      <c r="F14" s="91"/>
      <c r="G14" s="104">
        <f t="shared" si="0"/>
        <v>0</v>
      </c>
      <c r="H14" s="105">
        <f t="shared" si="1"/>
        <v>0</v>
      </c>
    </row>
    <row r="15" spans="1:8" ht="20.100000000000001" customHeight="1" x14ac:dyDescent="0.25">
      <c r="A15" s="262"/>
      <c r="B15" s="263"/>
      <c r="C15" s="92"/>
      <c r="D15" s="101"/>
      <c r="E15" s="92"/>
      <c r="F15" s="91"/>
      <c r="G15" s="104">
        <f t="shared" si="0"/>
        <v>0</v>
      </c>
      <c r="H15" s="105">
        <f t="shared" si="1"/>
        <v>0</v>
      </c>
    </row>
    <row r="16" spans="1:8" ht="20.100000000000001" customHeight="1" x14ac:dyDescent="0.25">
      <c r="A16" s="262"/>
      <c r="B16" s="263"/>
      <c r="C16" s="92"/>
      <c r="D16" s="101"/>
      <c r="E16" s="92"/>
      <c r="F16" s="91"/>
      <c r="G16" s="104">
        <f t="shared" si="0"/>
        <v>0</v>
      </c>
      <c r="H16" s="105">
        <f t="shared" si="1"/>
        <v>0</v>
      </c>
    </row>
    <row r="17" spans="1:8" ht="20.100000000000001" customHeight="1" thickBot="1" x14ac:dyDescent="0.3">
      <c r="A17" s="265" t="s">
        <v>21</v>
      </c>
      <c r="B17" s="266"/>
      <c r="C17" s="94">
        <f>SUM(C6:C16)</f>
        <v>0</v>
      </c>
      <c r="D17" s="106">
        <f t="shared" ref="D17:H17" si="2">SUM(D6:D16)</f>
        <v>0</v>
      </c>
      <c r="E17" s="94">
        <f t="shared" si="2"/>
        <v>0</v>
      </c>
      <c r="F17" s="95">
        <f t="shared" si="2"/>
        <v>0</v>
      </c>
      <c r="G17" s="94">
        <f t="shared" si="2"/>
        <v>0</v>
      </c>
      <c r="H17" s="95">
        <f t="shared" si="2"/>
        <v>0</v>
      </c>
    </row>
    <row r="18" spans="1:8" ht="21" customHeight="1" x14ac:dyDescent="0.25">
      <c r="A18" s="1"/>
      <c r="B18" s="1"/>
    </row>
    <row r="20" spans="1:8" ht="24.9" customHeight="1" x14ac:dyDescent="0.25">
      <c r="B20" t="s">
        <v>111</v>
      </c>
      <c r="C20" s="73" t="str">
        <f>IF(C17=0,"0%",E17/C17)</f>
        <v>0%</v>
      </c>
      <c r="E20" s="20" t="s">
        <v>207</v>
      </c>
      <c r="F20" s="73" t="str">
        <f>IF(E17+F17=0,"0%",F17/(E17+F17))</f>
        <v>0%</v>
      </c>
    </row>
    <row r="21" spans="1:8" ht="24.9" customHeight="1" x14ac:dyDescent="0.25">
      <c r="B21" t="s">
        <v>112</v>
      </c>
      <c r="C21" s="74" t="str">
        <f>IF(D17=0,"0%",F17/D17)</f>
        <v>0%</v>
      </c>
    </row>
    <row r="24" spans="1:8" x14ac:dyDescent="0.25">
      <c r="A24" s="54" t="str">
        <f>Payment!A20</f>
        <v>Revised 11/3/2025</v>
      </c>
    </row>
  </sheetData>
  <sheetProtection password="D367" sheet="1" objects="1" scenarios="1"/>
  <mergeCells count="16">
    <mergeCell ref="A12:B12"/>
    <mergeCell ref="A13:B13"/>
    <mergeCell ref="B1:E1"/>
    <mergeCell ref="A17:B17"/>
    <mergeCell ref="E4:F4"/>
    <mergeCell ref="A10:B10"/>
    <mergeCell ref="A14:B14"/>
    <mergeCell ref="A15:B15"/>
    <mergeCell ref="A16:B16"/>
    <mergeCell ref="G4:H4"/>
    <mergeCell ref="A6:B6"/>
    <mergeCell ref="A7:B7"/>
    <mergeCell ref="A9:B9"/>
    <mergeCell ref="C4:D4"/>
    <mergeCell ref="A8:B8"/>
    <mergeCell ref="A4:B5"/>
  </mergeCells>
  <phoneticPr fontId="0" type="noConversion"/>
  <pageMargins left="0.42" right="0.45" top="1.18" bottom="0.5" header="0.5" footer="0.5"/>
  <pageSetup orientation="landscape" r:id="rId1"/>
  <headerFooter alignWithMargins="0">
    <oddHeader>&amp;C&amp;"Arial,Bold"&amp;12No Wrong Door Grant 
  Monthly Report</oddHeader>
    <oddFooter>&amp;R&amp;6&amp;F/&amp;A
Printed on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5"/>
  <sheetViews>
    <sheetView showZeros="0" zoomScaleNormal="100" workbookViewId="0">
      <selection activeCell="A4" sqref="A4:B5"/>
    </sheetView>
  </sheetViews>
  <sheetFormatPr defaultRowHeight="13.2" x14ac:dyDescent="0.25"/>
  <cols>
    <col min="1" max="1" width="10" customWidth="1"/>
    <col min="2" max="2" width="33.109375" customWidth="1"/>
    <col min="3" max="3" width="22.44140625" customWidth="1"/>
    <col min="4" max="6" width="23.5546875" style="67" customWidth="1"/>
    <col min="7" max="9" width="12.6640625" customWidth="1"/>
    <col min="10" max="10" width="14.33203125" customWidth="1"/>
    <col min="11" max="11" width="12.6640625" customWidth="1"/>
  </cols>
  <sheetData>
    <row r="1" spans="1:9" ht="24.9" customHeight="1" x14ac:dyDescent="0.25">
      <c r="A1" s="1" t="s">
        <v>0</v>
      </c>
      <c r="B1" s="236">
        <f>Payment!B1</f>
        <v>0</v>
      </c>
      <c r="C1" s="236"/>
      <c r="D1" s="236"/>
      <c r="E1" s="2"/>
      <c r="F1" s="2"/>
      <c r="G1" s="2"/>
      <c r="H1" s="2"/>
      <c r="I1" s="2"/>
    </row>
    <row r="2" spans="1:9" ht="24.9" customHeight="1" x14ac:dyDescent="0.25">
      <c r="A2" s="22" t="s">
        <v>125</v>
      </c>
      <c r="B2" s="129">
        <f>Payment!B2</f>
        <v>0</v>
      </c>
      <c r="C2" s="131" t="str">
        <f>Payment!C2</f>
        <v xml:space="preserve">Year:  </v>
      </c>
      <c r="D2" s="129">
        <f>Payment!D2</f>
        <v>0</v>
      </c>
      <c r="E2" s="90"/>
      <c r="F2" s="90">
        <f>Payment!F2</f>
        <v>0</v>
      </c>
    </row>
    <row r="3" spans="1:9" x14ac:dyDescent="0.25">
      <c r="A3" s="22"/>
      <c r="B3" s="90"/>
      <c r="C3" s="131"/>
      <c r="D3" s="90"/>
      <c r="E3" s="90"/>
      <c r="F3" s="90"/>
    </row>
    <row r="4" spans="1:9" s="75" customFormat="1" ht="18" customHeight="1" x14ac:dyDescent="0.25">
      <c r="A4" s="274" t="s">
        <v>196</v>
      </c>
      <c r="B4" s="275"/>
      <c r="C4" s="267" t="s">
        <v>113</v>
      </c>
      <c r="D4" s="267" t="s">
        <v>193</v>
      </c>
      <c r="E4" s="267" t="s">
        <v>238</v>
      </c>
      <c r="F4" s="267" t="s">
        <v>199</v>
      </c>
    </row>
    <row r="5" spans="1:9" s="76" customFormat="1" ht="34.5" customHeight="1" x14ac:dyDescent="0.25">
      <c r="A5" s="276"/>
      <c r="B5" s="277"/>
      <c r="C5" s="268"/>
      <c r="D5" s="268"/>
      <c r="E5" s="272"/>
      <c r="F5" s="268"/>
    </row>
    <row r="6" spans="1:9" ht="24.9" customHeight="1" x14ac:dyDescent="0.25">
      <c r="A6" s="255" t="s">
        <v>105</v>
      </c>
      <c r="B6" s="269"/>
      <c r="C6" s="79"/>
      <c r="D6" s="79"/>
      <c r="E6" s="79"/>
      <c r="F6" s="79"/>
    </row>
    <row r="7" spans="1:9" ht="24.9" customHeight="1" x14ac:dyDescent="0.25">
      <c r="A7" s="255" t="s">
        <v>106</v>
      </c>
      <c r="B7" s="269"/>
      <c r="C7" s="79"/>
      <c r="D7" s="79"/>
      <c r="E7" s="79"/>
      <c r="F7" s="79"/>
    </row>
    <row r="8" spans="1:9" ht="24.9" customHeight="1" x14ac:dyDescent="0.25">
      <c r="A8" s="255" t="s">
        <v>107</v>
      </c>
      <c r="B8" s="269"/>
      <c r="C8" s="79"/>
      <c r="D8" s="79"/>
      <c r="E8" s="79"/>
      <c r="F8" s="79"/>
    </row>
    <row r="9" spans="1:9" ht="24.9" customHeight="1" x14ac:dyDescent="0.25">
      <c r="A9" s="255" t="s">
        <v>108</v>
      </c>
      <c r="B9" s="269"/>
      <c r="C9" s="79"/>
      <c r="D9" s="79"/>
      <c r="E9" s="79"/>
      <c r="F9" s="79"/>
    </row>
    <row r="10" spans="1:9" ht="24.9" customHeight="1" x14ac:dyDescent="0.25">
      <c r="A10" s="142" t="s">
        <v>31</v>
      </c>
      <c r="B10" s="143"/>
      <c r="C10" s="79"/>
      <c r="D10" s="79"/>
      <c r="E10" s="79"/>
      <c r="F10" s="79"/>
    </row>
    <row r="11" spans="1:9" ht="24.9" customHeight="1" x14ac:dyDescent="0.25">
      <c r="A11" s="262"/>
      <c r="B11" s="273"/>
      <c r="C11" s="79"/>
      <c r="D11" s="79"/>
      <c r="E11" s="79"/>
      <c r="F11" s="79"/>
    </row>
    <row r="12" spans="1:9" ht="24.9" customHeight="1" x14ac:dyDescent="0.25">
      <c r="A12" s="262"/>
      <c r="B12" s="273"/>
      <c r="C12" s="79"/>
      <c r="D12" s="79"/>
      <c r="E12" s="79"/>
      <c r="F12" s="79"/>
    </row>
    <row r="13" spans="1:9" ht="24.9" customHeight="1" x14ac:dyDescent="0.25">
      <c r="A13" s="262"/>
      <c r="B13" s="273"/>
      <c r="C13" s="79"/>
      <c r="D13" s="79"/>
      <c r="E13" s="79"/>
      <c r="F13" s="79"/>
    </row>
    <row r="14" spans="1:9" ht="24.9" customHeight="1" x14ac:dyDescent="0.25">
      <c r="A14" s="262"/>
      <c r="B14" s="273"/>
      <c r="C14" s="79"/>
      <c r="D14" s="79"/>
      <c r="E14" s="79"/>
      <c r="F14" s="79"/>
    </row>
    <row r="15" spans="1:9" ht="24.9" customHeight="1" x14ac:dyDescent="0.25">
      <c r="A15" s="262"/>
      <c r="B15" s="273"/>
      <c r="C15" s="79"/>
      <c r="D15" s="79"/>
      <c r="E15" s="79"/>
      <c r="F15" s="79"/>
    </row>
    <row r="16" spans="1:9" ht="24.9" customHeight="1" x14ac:dyDescent="0.25">
      <c r="A16" s="270" t="s">
        <v>21</v>
      </c>
      <c r="B16" s="271"/>
      <c r="C16" s="80">
        <f t="shared" ref="C16:D16" si="0">SUM(C6:C15)</f>
        <v>0</v>
      </c>
      <c r="D16" s="80">
        <f t="shared" si="0"/>
        <v>0</v>
      </c>
      <c r="E16" s="80">
        <f t="shared" ref="E16:F16" si="1">SUM(E6:E15)</f>
        <v>0</v>
      </c>
      <c r="F16" s="80">
        <f t="shared" si="1"/>
        <v>0</v>
      </c>
    </row>
    <row r="17" spans="1:6" ht="24.9" customHeight="1" x14ac:dyDescent="0.25">
      <c r="A17" s="130"/>
      <c r="B17" s="130"/>
      <c r="C17" s="81"/>
      <c r="D17" s="81"/>
      <c r="E17" s="81"/>
      <c r="F17" s="81"/>
    </row>
    <row r="18" spans="1:6" ht="24.9" customHeight="1" x14ac:dyDescent="0.25">
      <c r="A18" s="270" t="s">
        <v>35</v>
      </c>
      <c r="B18" s="271"/>
      <c r="C18" s="79"/>
      <c r="D18" s="79"/>
      <c r="E18" s="79"/>
      <c r="F18" s="79"/>
    </row>
    <row r="19" spans="1:6" ht="24.9" customHeight="1" x14ac:dyDescent="0.25">
      <c r="A19" s="270" t="s">
        <v>36</v>
      </c>
      <c r="B19" s="271"/>
      <c r="C19" s="78" t="str">
        <f t="shared" ref="C19:D19" si="2">IF(C18=0,"0%",C16/C18)</f>
        <v>0%</v>
      </c>
      <c r="D19" s="78" t="str">
        <f t="shared" si="2"/>
        <v>0%</v>
      </c>
      <c r="E19" s="78" t="str">
        <f t="shared" ref="E19:F19" si="3">IF(E18=0,"0%",E16/E18)</f>
        <v>0%</v>
      </c>
      <c r="F19" s="78" t="str">
        <f t="shared" si="3"/>
        <v>0%</v>
      </c>
    </row>
    <row r="20" spans="1:6" x14ac:dyDescent="0.25">
      <c r="D20"/>
      <c r="E20"/>
      <c r="F20"/>
    </row>
    <row r="21" spans="1:6" ht="24.9" customHeight="1" x14ac:dyDescent="0.25">
      <c r="A21" s="1" t="s">
        <v>148</v>
      </c>
      <c r="B21" s="1"/>
      <c r="C21" s="113"/>
      <c r="D21" s="113"/>
      <c r="E21" s="113"/>
      <c r="F21" s="113"/>
    </row>
    <row r="22" spans="1:6" ht="24.9" customHeight="1" x14ac:dyDescent="0.25">
      <c r="A22" s="1" t="s">
        <v>149</v>
      </c>
      <c r="B22" s="1"/>
      <c r="C22" s="113"/>
      <c r="D22" s="113"/>
      <c r="E22" s="113"/>
      <c r="F22" s="113"/>
    </row>
    <row r="23" spans="1:6" ht="24.9" customHeight="1" x14ac:dyDescent="0.25">
      <c r="A23" s="1" t="s">
        <v>150</v>
      </c>
      <c r="B23" s="1"/>
      <c r="C23" s="113"/>
      <c r="D23" s="113"/>
      <c r="E23" s="113"/>
      <c r="F23" s="113"/>
    </row>
    <row r="24" spans="1:6" x14ac:dyDescent="0.25">
      <c r="A24" s="1"/>
      <c r="B24" s="1"/>
    </row>
    <row r="25" spans="1:6" x14ac:dyDescent="0.25">
      <c r="A25" s="54" t="str">
        <f>Payment!A20</f>
        <v>Revised 11/3/2025</v>
      </c>
      <c r="B25" s="54"/>
      <c r="C25" s="54"/>
      <c r="D25" s="54"/>
      <c r="E25" s="54"/>
      <c r="F25" s="54"/>
    </row>
  </sheetData>
  <sheetProtection password="D367" sheet="1" objects="1" scenarios="1"/>
  <mergeCells count="18">
    <mergeCell ref="A19:B19"/>
    <mergeCell ref="B1:D1"/>
    <mergeCell ref="A12:B12"/>
    <mergeCell ref="A13:B13"/>
    <mergeCell ref="A14:B14"/>
    <mergeCell ref="A15:B15"/>
    <mergeCell ref="A16:B16"/>
    <mergeCell ref="A7:B7"/>
    <mergeCell ref="A8:B8"/>
    <mergeCell ref="A9:B9"/>
    <mergeCell ref="A11:B11"/>
    <mergeCell ref="D4:D5"/>
    <mergeCell ref="A4:B5"/>
    <mergeCell ref="F4:F5"/>
    <mergeCell ref="C4:C5"/>
    <mergeCell ref="A6:B6"/>
    <mergeCell ref="A18:B18"/>
    <mergeCell ref="E4:E5"/>
  </mergeCells>
  <phoneticPr fontId="0" type="noConversion"/>
  <pageMargins left="0.75" right="0.75" top="1" bottom="1" header="0.5" footer="0.5"/>
  <pageSetup scale="84" orientation="landscape" r:id="rId1"/>
  <headerFooter alignWithMargins="0">
    <oddHeader xml:space="preserve">&amp;C&amp;"Arial,Bold"&amp;12Directed Appropriations Monthly Report&amp;"Arial,Regular"&amp;10
</oddHeader>
    <oddFooter>&amp;R&amp;6&amp;F/&amp;A
Printed on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26"/>
  <sheetViews>
    <sheetView showGridLines="0" showZeros="0" zoomScale="95" zoomScaleNormal="95" workbookViewId="0">
      <pane xSplit="2" ySplit="6" topLeftCell="C7" activePane="bottomRight" state="frozen"/>
      <selection activeCell="B41" sqref="B41"/>
      <selection pane="topRight" activeCell="B41" sqref="B41"/>
      <selection pane="bottomLeft" activeCell="B41" sqref="B41"/>
      <selection pane="bottomRight" activeCell="I25" sqref="I25"/>
    </sheetView>
  </sheetViews>
  <sheetFormatPr defaultColWidth="9.109375" defaultRowHeight="13.2" x14ac:dyDescent="0.25"/>
  <cols>
    <col min="1" max="1" width="14.5546875" style="20" customWidth="1"/>
    <col min="2" max="2" width="12.109375" style="20" customWidth="1"/>
    <col min="3" max="7" width="13.6640625" style="20" customWidth="1"/>
    <col min="8" max="8" width="14.6640625" style="20" customWidth="1"/>
    <col min="9" max="9" width="13.6640625" style="20" customWidth="1"/>
    <col min="10" max="16384" width="9.109375" style="20"/>
  </cols>
  <sheetData>
    <row r="1" spans="1:9" ht="31.5" customHeight="1" x14ac:dyDescent="0.25">
      <c r="A1" s="1" t="s">
        <v>0</v>
      </c>
      <c r="B1" s="21">
        <f>Payment!B1</f>
        <v>0</v>
      </c>
      <c r="C1" s="180"/>
      <c r="D1" s="180"/>
      <c r="E1" s="180"/>
      <c r="F1" s="180"/>
    </row>
    <row r="2" spans="1:9" ht="31.5" customHeight="1" x14ac:dyDescent="0.25">
      <c r="A2" s="1" t="s">
        <v>1</v>
      </c>
      <c r="B2" s="21">
        <f>Payment!B2</f>
        <v>0</v>
      </c>
      <c r="C2" s="22" t="s">
        <v>2</v>
      </c>
      <c r="D2" s="23">
        <f>Payment!D2</f>
        <v>0</v>
      </c>
      <c r="F2" s="298"/>
      <c r="G2" s="299"/>
      <c r="H2" s="299"/>
      <c r="I2" s="299"/>
    </row>
    <row r="3" spans="1:9" ht="13.8" thickBot="1" x14ac:dyDescent="0.3">
      <c r="A3" s="299"/>
      <c r="B3" s="299"/>
      <c r="C3" s="299"/>
      <c r="D3" s="299"/>
      <c r="E3" s="299"/>
    </row>
    <row r="4" spans="1:9" ht="17.25" customHeight="1" thickBot="1" x14ac:dyDescent="0.3">
      <c r="A4" s="290"/>
      <c r="B4" s="291"/>
      <c r="C4" s="300" t="s">
        <v>17</v>
      </c>
      <c r="D4" s="301"/>
      <c r="E4" s="301"/>
      <c r="F4" s="301"/>
      <c r="G4" s="301"/>
      <c r="H4" s="301"/>
      <c r="I4" s="302"/>
    </row>
    <row r="5" spans="1:9" ht="25.5" customHeight="1" x14ac:dyDescent="0.25">
      <c r="A5" s="292"/>
      <c r="B5" s="293"/>
      <c r="C5" s="288" t="s">
        <v>143</v>
      </c>
      <c r="D5" s="288" t="s">
        <v>18</v>
      </c>
      <c r="E5" s="288" t="s">
        <v>19</v>
      </c>
      <c r="F5" s="25" t="s">
        <v>20</v>
      </c>
      <c r="G5" s="25" t="s">
        <v>20</v>
      </c>
      <c r="H5" s="288" t="s">
        <v>77</v>
      </c>
      <c r="I5" s="288" t="s">
        <v>21</v>
      </c>
    </row>
    <row r="6" spans="1:9" s="26" customFormat="1" ht="18" customHeight="1" thickBot="1" x14ac:dyDescent="0.3">
      <c r="A6" s="294"/>
      <c r="B6" s="295"/>
      <c r="C6" s="289"/>
      <c r="D6" s="289"/>
      <c r="E6" s="289"/>
      <c r="F6" s="50"/>
      <c r="G6" s="51"/>
      <c r="H6" s="289"/>
      <c r="I6" s="289"/>
    </row>
    <row r="7" spans="1:9" s="26" customFormat="1" ht="27" customHeight="1" x14ac:dyDescent="0.25">
      <c r="A7" s="296" t="s">
        <v>22</v>
      </c>
      <c r="B7" s="297"/>
      <c r="C7" s="27"/>
      <c r="D7" s="28"/>
      <c r="E7" s="28"/>
      <c r="F7" s="29"/>
      <c r="G7" s="30"/>
      <c r="H7" s="52"/>
      <c r="I7" s="31"/>
    </row>
    <row r="8" spans="1:9" ht="21" customHeight="1" x14ac:dyDescent="0.25">
      <c r="A8" s="282" t="s">
        <v>23</v>
      </c>
      <c r="B8" s="283"/>
      <c r="C8" s="32"/>
      <c r="D8" s="33"/>
      <c r="E8" s="33"/>
      <c r="F8" s="33"/>
      <c r="G8" s="33"/>
      <c r="H8" s="33"/>
      <c r="I8" s="34">
        <f>SUM(C8:H8)</f>
        <v>0</v>
      </c>
    </row>
    <row r="9" spans="1:9" ht="21" customHeight="1" x14ac:dyDescent="0.25">
      <c r="A9" s="282" t="s">
        <v>24</v>
      </c>
      <c r="B9" s="283"/>
      <c r="C9" s="35"/>
      <c r="D9" s="36"/>
      <c r="E9" s="36"/>
      <c r="F9" s="36"/>
      <c r="G9" s="36"/>
      <c r="H9" s="36"/>
      <c r="I9" s="37">
        <f>SUM(C9:H9)</f>
        <v>0</v>
      </c>
    </row>
    <row r="10" spans="1:9" ht="21" customHeight="1" thickBot="1" x14ac:dyDescent="0.3">
      <c r="A10" s="284" t="s">
        <v>25</v>
      </c>
      <c r="B10" s="285"/>
      <c r="C10" s="32"/>
      <c r="D10" s="33"/>
      <c r="E10" s="33"/>
      <c r="F10" s="33"/>
      <c r="G10" s="33"/>
      <c r="H10" s="33"/>
      <c r="I10" s="34">
        <f>SUM(C10:H10)</f>
        <v>0</v>
      </c>
    </row>
    <row r="11" spans="1:9" ht="21" customHeight="1" thickBot="1" x14ac:dyDescent="0.3">
      <c r="A11" s="278" t="s">
        <v>26</v>
      </c>
      <c r="B11" s="279"/>
      <c r="C11" s="38">
        <f t="shared" ref="C11:I11" si="0">SUM(C8:C10)</f>
        <v>0</v>
      </c>
      <c r="D11" s="38">
        <f t="shared" si="0"/>
        <v>0</v>
      </c>
      <c r="E11" s="38">
        <f t="shared" si="0"/>
        <v>0</v>
      </c>
      <c r="F11" s="38">
        <f t="shared" si="0"/>
        <v>0</v>
      </c>
      <c r="G11" s="38">
        <f t="shared" si="0"/>
        <v>0</v>
      </c>
      <c r="H11" s="38">
        <f t="shared" si="0"/>
        <v>0</v>
      </c>
      <c r="I11" s="39">
        <f t="shared" si="0"/>
        <v>0</v>
      </c>
    </row>
    <row r="12" spans="1:9" ht="24" customHeight="1" x14ac:dyDescent="0.25">
      <c r="A12" s="286" t="s">
        <v>27</v>
      </c>
      <c r="B12" s="287"/>
      <c r="C12" s="40"/>
      <c r="D12" s="41"/>
      <c r="E12" s="42"/>
      <c r="F12" s="42"/>
      <c r="G12" s="42"/>
      <c r="H12" s="43"/>
      <c r="I12" s="53"/>
    </row>
    <row r="13" spans="1:9" ht="21" customHeight="1" x14ac:dyDescent="0.25">
      <c r="A13" s="282" t="s">
        <v>28</v>
      </c>
      <c r="B13" s="283"/>
      <c r="C13" s="35"/>
      <c r="D13" s="36"/>
      <c r="E13" s="36"/>
      <c r="F13" s="36"/>
      <c r="G13" s="36"/>
      <c r="H13" s="36"/>
      <c r="I13" s="34">
        <f>SUM(C13:H13)</f>
        <v>0</v>
      </c>
    </row>
    <row r="14" spans="1:9" ht="21" customHeight="1" x14ac:dyDescent="0.25">
      <c r="A14" s="282" t="s">
        <v>29</v>
      </c>
      <c r="B14" s="283"/>
      <c r="C14" s="35"/>
      <c r="D14" s="36"/>
      <c r="E14" s="36"/>
      <c r="F14" s="36"/>
      <c r="G14" s="36"/>
      <c r="H14" s="36"/>
      <c r="I14" s="37">
        <f>SUM(C14:H14)</f>
        <v>0</v>
      </c>
    </row>
    <row r="15" spans="1:9" ht="21" customHeight="1" x14ac:dyDescent="0.25">
      <c r="A15" s="282" t="s">
        <v>30</v>
      </c>
      <c r="B15" s="283"/>
      <c r="C15" s="35"/>
      <c r="D15" s="36"/>
      <c r="E15" s="36"/>
      <c r="F15" s="36"/>
      <c r="G15" s="36"/>
      <c r="H15" s="36"/>
      <c r="I15" s="37">
        <f>SUM(C15:H15)</f>
        <v>0</v>
      </c>
    </row>
    <row r="16" spans="1:9" ht="21" customHeight="1" thickBot="1" x14ac:dyDescent="0.3">
      <c r="A16" s="284" t="s">
        <v>31</v>
      </c>
      <c r="B16" s="285"/>
      <c r="C16" s="32"/>
      <c r="D16" s="33"/>
      <c r="E16" s="33"/>
      <c r="F16" s="33"/>
      <c r="G16" s="33"/>
      <c r="H16" s="33"/>
      <c r="I16" s="34">
        <f>SUM(C16:H16)</f>
        <v>0</v>
      </c>
    </row>
    <row r="17" spans="1:9" ht="26.25" customHeight="1" thickBot="1" x14ac:dyDescent="0.3">
      <c r="A17" s="278" t="s">
        <v>32</v>
      </c>
      <c r="B17" s="279"/>
      <c r="C17" s="38">
        <f t="shared" ref="C17:H17" si="1">SUM(C13:C16)</f>
        <v>0</v>
      </c>
      <c r="D17" s="38">
        <f t="shared" si="1"/>
        <v>0</v>
      </c>
      <c r="E17" s="38">
        <f t="shared" si="1"/>
        <v>0</v>
      </c>
      <c r="F17" s="38">
        <f t="shared" si="1"/>
        <v>0</v>
      </c>
      <c r="G17" s="38">
        <f t="shared" si="1"/>
        <v>0</v>
      </c>
      <c r="H17" s="38">
        <f t="shared" si="1"/>
        <v>0</v>
      </c>
      <c r="I17" s="39">
        <f>SUM(I13:I16)</f>
        <v>0</v>
      </c>
    </row>
    <row r="18" spans="1:9" ht="26.25" customHeight="1" thickBot="1" x14ac:dyDescent="0.3">
      <c r="A18" s="282" t="s">
        <v>204</v>
      </c>
      <c r="B18" s="283"/>
      <c r="C18" s="135"/>
      <c r="D18" s="135"/>
      <c r="E18" s="135"/>
      <c r="F18" s="135"/>
      <c r="G18" s="135"/>
      <c r="H18" s="135"/>
      <c r="I18" s="45">
        <f>SUM(C18:H18)</f>
        <v>0</v>
      </c>
    </row>
    <row r="19" spans="1:9" ht="25.5" customHeight="1" thickBot="1" x14ac:dyDescent="0.3">
      <c r="A19" s="278" t="s">
        <v>21</v>
      </c>
      <c r="B19" s="279"/>
      <c r="C19" s="44">
        <f t="shared" ref="C19:I19" si="2">+C11+C17+C18</f>
        <v>0</v>
      </c>
      <c r="D19" s="44">
        <f t="shared" si="2"/>
        <v>0</v>
      </c>
      <c r="E19" s="44">
        <f t="shared" si="2"/>
        <v>0</v>
      </c>
      <c r="F19" s="44">
        <f t="shared" si="2"/>
        <v>0</v>
      </c>
      <c r="G19" s="44">
        <f t="shared" si="2"/>
        <v>0</v>
      </c>
      <c r="H19" s="44">
        <f t="shared" si="2"/>
        <v>0</v>
      </c>
      <c r="I19" s="45">
        <f t="shared" si="2"/>
        <v>0</v>
      </c>
    </row>
    <row r="20" spans="1:9" ht="15" customHeight="1" x14ac:dyDescent="0.25">
      <c r="A20" s="24"/>
      <c r="B20" s="24"/>
      <c r="C20" s="24"/>
      <c r="D20" s="24"/>
      <c r="F20" s="46"/>
      <c r="G20" s="46"/>
      <c r="H20" s="46"/>
    </row>
    <row r="21" spans="1:9" ht="21" customHeight="1" x14ac:dyDescent="0.25">
      <c r="A21" s="281" t="s">
        <v>33</v>
      </c>
      <c r="B21" s="281"/>
      <c r="C21" s="281"/>
      <c r="D21" s="1" t="s">
        <v>34</v>
      </c>
      <c r="E21" s="1"/>
      <c r="H21" s="194" t="s">
        <v>78</v>
      </c>
      <c r="I21" s="47"/>
    </row>
    <row r="22" spans="1:9" ht="20.399999999999999" customHeight="1" x14ac:dyDescent="0.25">
      <c r="A22" s="280" t="s">
        <v>201</v>
      </c>
      <c r="B22" s="280"/>
      <c r="C22" s="280"/>
      <c r="D22" s="136" t="str">
        <f>IF(I19-I24=0," ",(C19-I24)/(I19-I24))</f>
        <v xml:space="preserve"> </v>
      </c>
      <c r="E22" s="193"/>
      <c r="H22" s="194" t="s">
        <v>262</v>
      </c>
      <c r="I22" s="47"/>
    </row>
    <row r="23" spans="1:9" ht="21" customHeight="1" x14ac:dyDescent="0.25">
      <c r="A23" s="280" t="s">
        <v>202</v>
      </c>
      <c r="B23" s="280"/>
      <c r="C23" s="280"/>
      <c r="D23" s="137" t="str">
        <f>IF(I19-I24=0," ",(D19+E19+F19+G19+H19)/(I19-I24))</f>
        <v xml:space="preserve"> </v>
      </c>
      <c r="E23" s="193"/>
      <c r="I23" s="205"/>
    </row>
    <row r="24" spans="1:9" ht="19.8" customHeight="1" x14ac:dyDescent="0.25">
      <c r="A24" s="20" t="s">
        <v>203</v>
      </c>
      <c r="B24" s="132"/>
      <c r="C24" s="132"/>
      <c r="D24" s="137" t="str">
        <f>IF(I19-I24=0," ",(I18)/(I19-I24))</f>
        <v xml:space="preserve"> </v>
      </c>
      <c r="G24" s="206"/>
      <c r="H24" s="194" t="s">
        <v>263</v>
      </c>
      <c r="I24" s="47"/>
    </row>
    <row r="25" spans="1:9" ht="20.399999999999999" customHeight="1" x14ac:dyDescent="0.25">
      <c r="A25" s="54" t="str">
        <f>Payment!A20</f>
        <v>Revised 11/3/2025</v>
      </c>
      <c r="G25" s="206"/>
      <c r="H25" s="194" t="s">
        <v>264</v>
      </c>
      <c r="I25" s="207">
        <f>I22+I24</f>
        <v>0</v>
      </c>
    </row>
    <row r="26" spans="1:9" ht="22.2" customHeight="1" x14ac:dyDescent="0.25">
      <c r="H26" s="194" t="s">
        <v>36</v>
      </c>
      <c r="I26" s="108" t="str">
        <f>IF(I22=0,"0%",C19/I25)</f>
        <v>0%</v>
      </c>
    </row>
  </sheetData>
  <sheetProtection algorithmName="SHA-512" hashValue="T5kblOuGbpPRGlqT6sjdBkLRdtoxEmpvpzX3hCRgkf5RPq4c5ecPLWiYB+V0fIKWkZorypKbFHtxoZVEtgqz4w==" saltValue="UDbCe3u5f9xyZJ+uj1AAHw==" spinCount="100000" sheet="1" objects="1" scenarios="1"/>
  <mergeCells count="25">
    <mergeCell ref="F2:I2"/>
    <mergeCell ref="A3:E3"/>
    <mergeCell ref="C4:I4"/>
    <mergeCell ref="C5:C6"/>
    <mergeCell ref="D5:D6"/>
    <mergeCell ref="E5:E6"/>
    <mergeCell ref="A9:B9"/>
    <mergeCell ref="H5:H6"/>
    <mergeCell ref="I5:I6"/>
    <mergeCell ref="A8:B8"/>
    <mergeCell ref="A10:B10"/>
    <mergeCell ref="A4:B6"/>
    <mergeCell ref="A7:B7"/>
    <mergeCell ref="A11:B11"/>
    <mergeCell ref="A16:B16"/>
    <mergeCell ref="A12:B12"/>
    <mergeCell ref="A13:B13"/>
    <mergeCell ref="A14:B14"/>
    <mergeCell ref="A15:B15"/>
    <mergeCell ref="A17:B17"/>
    <mergeCell ref="A19:B19"/>
    <mergeCell ref="A22:C22"/>
    <mergeCell ref="A23:C23"/>
    <mergeCell ref="A21:C21"/>
    <mergeCell ref="A18:B18"/>
  </mergeCells>
  <phoneticPr fontId="0" type="noConversion"/>
  <pageMargins left="1.07" right="0.75" top="1" bottom="1" header="0.5" footer="0.5"/>
  <pageSetup scale="85" orientation="landscape" r:id="rId1"/>
  <headerFooter alignWithMargins="0">
    <oddHeader>&amp;C&amp;"Arial,Bold"&amp;12Respite Care Initiative Program Monthly Financial Report</oddHeader>
    <oddFooter xml:space="preserve">&amp;R&amp;6&amp;F /&amp;A
Printed &amp;D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5"/>
  <sheetViews>
    <sheetView showGridLines="0" showZeros="0" zoomScale="90" zoomScaleNormal="75" zoomScaleSheetLayoutView="100" workbookViewId="0">
      <pane ySplit="2" topLeftCell="A11" activePane="bottomLeft" state="frozen"/>
      <selection activeCell="B41" sqref="B41"/>
      <selection pane="bottomLeft" activeCell="A3" sqref="A3:G3"/>
    </sheetView>
  </sheetViews>
  <sheetFormatPr defaultRowHeight="13.2" x14ac:dyDescent="0.25"/>
  <cols>
    <col min="1" max="1" width="12" customWidth="1"/>
    <col min="5" max="5" width="25.88671875" customWidth="1"/>
    <col min="6" max="6" width="16" customWidth="1"/>
    <col min="7" max="7" width="13.33203125" customWidth="1"/>
    <col min="8" max="9" width="12.6640625" customWidth="1"/>
  </cols>
  <sheetData>
    <row r="1" spans="1:10" s="1" customFormat="1" ht="13.8" thickBot="1" x14ac:dyDescent="0.3">
      <c r="A1" s="1" t="s">
        <v>0</v>
      </c>
      <c r="B1" s="326">
        <f>Payment!B1</f>
        <v>0</v>
      </c>
      <c r="C1" s="327"/>
      <c r="D1" s="327"/>
      <c r="E1" s="327"/>
      <c r="F1" s="1" t="s">
        <v>1</v>
      </c>
      <c r="G1" s="2">
        <f>Payment!B2</f>
        <v>0</v>
      </c>
      <c r="H1" s="1" t="s">
        <v>126</v>
      </c>
      <c r="I1" s="3">
        <f>Payment!D2</f>
        <v>0</v>
      </c>
    </row>
    <row r="2" spans="1:10" s="4" customFormat="1" ht="24" customHeight="1" thickBot="1" x14ac:dyDescent="0.35">
      <c r="A2" s="328" t="s">
        <v>3</v>
      </c>
      <c r="B2" s="329"/>
      <c r="C2" s="329"/>
      <c r="D2" s="329"/>
      <c r="E2" s="329"/>
      <c r="F2" s="329"/>
      <c r="G2" s="330"/>
      <c r="H2" s="147" t="s">
        <v>4</v>
      </c>
      <c r="I2" s="148" t="s">
        <v>5</v>
      </c>
    </row>
    <row r="3" spans="1:10" s="4" customFormat="1" ht="18" customHeight="1" x14ac:dyDescent="0.3">
      <c r="A3" s="331" t="s">
        <v>6</v>
      </c>
      <c r="B3" s="332"/>
      <c r="C3" s="332"/>
      <c r="D3" s="332"/>
      <c r="E3" s="332"/>
      <c r="F3" s="332"/>
      <c r="G3" s="332"/>
      <c r="H3" s="5"/>
      <c r="I3" s="6"/>
    </row>
    <row r="4" spans="1:10" s="4" customFormat="1" ht="17.399999999999999" x14ac:dyDescent="0.3">
      <c r="A4" s="304" t="s">
        <v>7</v>
      </c>
      <c r="B4" s="305"/>
      <c r="C4" s="305"/>
      <c r="D4" s="305"/>
      <c r="E4" s="305"/>
      <c r="F4" s="305"/>
      <c r="G4" s="305"/>
      <c r="H4" s="7"/>
      <c r="I4" s="8"/>
    </row>
    <row r="5" spans="1:10" s="4" customFormat="1" ht="17.399999999999999" x14ac:dyDescent="0.3">
      <c r="A5" s="311" t="s">
        <v>144</v>
      </c>
      <c r="B5" s="312"/>
      <c r="C5" s="312"/>
      <c r="D5" s="312"/>
      <c r="E5" s="312"/>
      <c r="F5" s="312"/>
      <c r="G5" s="310"/>
      <c r="H5" s="7"/>
      <c r="I5" s="9"/>
    </row>
    <row r="6" spans="1:10" s="11" customFormat="1" ht="18" customHeight="1" x14ac:dyDescent="0.3">
      <c r="A6" s="313"/>
      <c r="B6" s="315" t="s">
        <v>8</v>
      </c>
      <c r="C6" s="315"/>
      <c r="D6" s="315"/>
      <c r="E6" s="315"/>
      <c r="F6" s="315"/>
      <c r="G6" s="315"/>
      <c r="H6" s="10"/>
      <c r="I6" s="8"/>
    </row>
    <row r="7" spans="1:10" s="12" customFormat="1" ht="18" customHeight="1" x14ac:dyDescent="0.3">
      <c r="A7" s="313"/>
      <c r="B7" s="310" t="s">
        <v>136</v>
      </c>
      <c r="C7" s="305"/>
      <c r="D7" s="305"/>
      <c r="E7" s="305"/>
      <c r="F7" s="305"/>
      <c r="G7" s="305"/>
      <c r="H7" s="10"/>
      <c r="I7" s="8"/>
    </row>
    <row r="8" spans="1:10" s="12" customFormat="1" ht="18" customHeight="1" x14ac:dyDescent="0.3">
      <c r="A8" s="313"/>
      <c r="B8" s="310" t="s">
        <v>137</v>
      </c>
      <c r="C8" s="305"/>
      <c r="D8" s="305"/>
      <c r="E8" s="305"/>
      <c r="F8" s="305"/>
      <c r="G8" s="305"/>
      <c r="H8" s="10"/>
      <c r="I8" s="8"/>
    </row>
    <row r="9" spans="1:10" s="12" customFormat="1" ht="18" customHeight="1" x14ac:dyDescent="0.3">
      <c r="A9" s="313"/>
      <c r="B9" s="310" t="s">
        <v>138</v>
      </c>
      <c r="C9" s="305"/>
      <c r="D9" s="305"/>
      <c r="E9" s="305"/>
      <c r="F9" s="305"/>
      <c r="G9" s="305"/>
      <c r="H9" s="10"/>
      <c r="I9" s="8"/>
    </row>
    <row r="10" spans="1:10" s="12" customFormat="1" ht="18" customHeight="1" x14ac:dyDescent="0.3">
      <c r="A10" s="313"/>
      <c r="B10" s="310" t="s">
        <v>139</v>
      </c>
      <c r="C10" s="305"/>
      <c r="D10" s="305"/>
      <c r="E10" s="305"/>
      <c r="F10" s="305"/>
      <c r="G10" s="305"/>
      <c r="H10" s="10"/>
      <c r="I10" s="8"/>
    </row>
    <row r="11" spans="1:10" s="12" customFormat="1" ht="18" customHeight="1" x14ac:dyDescent="0.3">
      <c r="A11" s="313"/>
      <c r="B11" s="310" t="s">
        <v>140</v>
      </c>
      <c r="C11" s="305"/>
      <c r="D11" s="305"/>
      <c r="E11" s="305"/>
      <c r="F11" s="305"/>
      <c r="G11" s="305"/>
      <c r="H11" s="10"/>
      <c r="I11" s="8"/>
    </row>
    <row r="12" spans="1:10" s="12" customFormat="1" ht="18" customHeight="1" x14ac:dyDescent="0.3">
      <c r="A12" s="313"/>
      <c r="B12" s="310" t="s">
        <v>141</v>
      </c>
      <c r="C12" s="305"/>
      <c r="D12" s="305"/>
      <c r="E12" s="305"/>
      <c r="F12" s="305"/>
      <c r="G12" s="305"/>
      <c r="H12" s="10"/>
      <c r="I12" s="8"/>
    </row>
    <row r="13" spans="1:10" s="12" customFormat="1" ht="24" customHeight="1" x14ac:dyDescent="0.25">
      <c r="A13" s="313"/>
      <c r="B13" s="316" t="s">
        <v>79</v>
      </c>
      <c r="C13" s="317"/>
      <c r="D13" s="318"/>
      <c r="E13" s="318"/>
      <c r="F13" s="318"/>
      <c r="G13" s="318"/>
      <c r="H13" s="318"/>
      <c r="I13" s="319"/>
    </row>
    <row r="14" spans="1:10" s="12" customFormat="1" ht="24" customHeight="1" x14ac:dyDescent="0.3">
      <c r="A14" s="313"/>
      <c r="B14" s="145"/>
      <c r="C14" s="146"/>
      <c r="D14" s="320"/>
      <c r="E14" s="320"/>
      <c r="F14" s="320"/>
      <c r="G14" s="320"/>
      <c r="H14" s="320"/>
      <c r="I14" s="321"/>
      <c r="J14" s="4"/>
    </row>
    <row r="15" spans="1:10" s="12" customFormat="1" ht="24" customHeight="1" x14ac:dyDescent="0.25">
      <c r="A15" s="313"/>
      <c r="B15" s="322" t="s">
        <v>142</v>
      </c>
      <c r="C15" s="323"/>
      <c r="D15" s="318"/>
      <c r="E15" s="318"/>
      <c r="F15" s="318"/>
      <c r="G15" s="318"/>
      <c r="H15" s="318"/>
      <c r="I15" s="319"/>
    </row>
    <row r="16" spans="1:10" s="12" customFormat="1" ht="24" customHeight="1" x14ac:dyDescent="0.25">
      <c r="A16" s="314"/>
      <c r="B16" s="324"/>
      <c r="C16" s="325"/>
      <c r="D16" s="320"/>
      <c r="E16" s="320"/>
      <c r="F16" s="320"/>
      <c r="G16" s="320"/>
      <c r="H16" s="320"/>
      <c r="I16" s="321"/>
    </row>
    <row r="17" spans="1:18" s="15" customFormat="1" ht="18" customHeight="1" x14ac:dyDescent="0.3">
      <c r="A17" s="306" t="s">
        <v>9</v>
      </c>
      <c r="B17" s="264"/>
      <c r="C17" s="264"/>
      <c r="D17" s="264"/>
      <c r="E17" s="264"/>
      <c r="F17" s="264"/>
      <c r="G17" s="264"/>
      <c r="H17" s="13"/>
      <c r="I17" s="14"/>
      <c r="J17" s="1"/>
      <c r="K17" s="1"/>
      <c r="L17" s="1"/>
      <c r="M17" s="1"/>
      <c r="N17" s="1"/>
      <c r="O17" s="1"/>
      <c r="P17" s="1"/>
      <c r="Q17" s="1"/>
      <c r="R17" s="1"/>
    </row>
    <row r="18" spans="1:18" s="12" customFormat="1" ht="18" customHeight="1" x14ac:dyDescent="0.3">
      <c r="A18" s="304" t="s">
        <v>10</v>
      </c>
      <c r="B18" s="305"/>
      <c r="C18" s="305"/>
      <c r="D18" s="305"/>
      <c r="E18" s="305"/>
      <c r="F18" s="305"/>
      <c r="G18" s="305"/>
      <c r="H18" s="10"/>
      <c r="I18" s="16"/>
    </row>
    <row r="19" spans="1:18" s="12" customFormat="1" ht="18" customHeight="1" x14ac:dyDescent="0.3">
      <c r="A19" s="307" t="s">
        <v>11</v>
      </c>
      <c r="B19" s="308"/>
      <c r="C19" s="308"/>
      <c r="D19" s="308"/>
      <c r="E19" s="308"/>
      <c r="F19" s="308"/>
      <c r="G19" s="309"/>
      <c r="H19" s="17"/>
      <c r="I19" s="18">
        <f>'Respite Care Initiative'!I19</f>
        <v>0</v>
      </c>
    </row>
    <row r="20" spans="1:18" s="12" customFormat="1" ht="18" customHeight="1" x14ac:dyDescent="0.3">
      <c r="A20" s="304" t="s">
        <v>12</v>
      </c>
      <c r="B20" s="305"/>
      <c r="C20" s="305"/>
      <c r="D20" s="305"/>
      <c r="E20" s="305"/>
      <c r="F20" s="305"/>
      <c r="G20" s="305"/>
      <c r="H20" s="17"/>
      <c r="I20" s="8"/>
    </row>
    <row r="21" spans="1:18" s="12" customFormat="1" ht="18" customHeight="1" x14ac:dyDescent="0.3">
      <c r="A21" s="304" t="s">
        <v>13</v>
      </c>
      <c r="B21" s="305"/>
      <c r="C21" s="305"/>
      <c r="D21" s="305"/>
      <c r="E21" s="305"/>
      <c r="F21" s="305"/>
      <c r="G21" s="305"/>
      <c r="H21" s="55" t="str">
        <f>IF(H18=0," ",I19/H18)</f>
        <v xml:space="preserve"> </v>
      </c>
      <c r="I21" s="16"/>
    </row>
    <row r="22" spans="1:18" s="12" customFormat="1" ht="18" customHeight="1" x14ac:dyDescent="0.3">
      <c r="A22" s="304" t="s">
        <v>14</v>
      </c>
      <c r="B22" s="305"/>
      <c r="C22" s="305"/>
      <c r="D22" s="305"/>
      <c r="E22" s="305"/>
      <c r="F22" s="305"/>
      <c r="G22" s="305"/>
      <c r="H22" s="17"/>
      <c r="I22" s="8"/>
    </row>
    <row r="23" spans="1:18" s="12" customFormat="1" ht="18" customHeight="1" x14ac:dyDescent="0.3">
      <c r="A23" s="304" t="s">
        <v>15</v>
      </c>
      <c r="B23" s="305"/>
      <c r="C23" s="305"/>
      <c r="D23" s="305"/>
      <c r="E23" s="305"/>
      <c r="F23" s="305"/>
      <c r="G23" s="305"/>
      <c r="H23" s="17"/>
      <c r="I23" s="8"/>
    </row>
    <row r="24" spans="1:18" s="12" customFormat="1" ht="18" customHeight="1" x14ac:dyDescent="0.3">
      <c r="A24" s="304" t="s">
        <v>16</v>
      </c>
      <c r="B24" s="305"/>
      <c r="C24" s="305"/>
      <c r="D24" s="305"/>
      <c r="E24" s="305"/>
      <c r="F24" s="305"/>
      <c r="G24" s="305"/>
      <c r="H24" s="17"/>
      <c r="I24" s="8"/>
    </row>
    <row r="26" spans="1:18" x14ac:dyDescent="0.25">
      <c r="A26" s="54" t="str">
        <f>Payment!A20</f>
        <v>Revised 11/3/2025</v>
      </c>
    </row>
    <row r="27" spans="1:18" x14ac:dyDescent="0.25">
      <c r="H27" s="303"/>
      <c r="I27" s="303"/>
    </row>
    <row r="28" spans="1:18" x14ac:dyDescent="0.25">
      <c r="H28" s="303"/>
      <c r="I28" s="303"/>
    </row>
    <row r="29" spans="1:18" x14ac:dyDescent="0.25">
      <c r="H29" s="303"/>
      <c r="I29" s="303"/>
    </row>
    <row r="37" spans="8:9" ht="15.6" x14ac:dyDescent="0.3">
      <c r="H37" s="19"/>
      <c r="I37" s="19"/>
    </row>
    <row r="38" spans="8:9" ht="15.6" x14ac:dyDescent="0.3">
      <c r="H38" s="19"/>
      <c r="I38" s="19"/>
    </row>
    <row r="39" spans="8:9" ht="15.6" x14ac:dyDescent="0.3">
      <c r="H39" s="19"/>
      <c r="I39" s="19"/>
    </row>
    <row r="40" spans="8:9" ht="15.6" x14ac:dyDescent="0.3">
      <c r="H40" s="19"/>
      <c r="I40" s="19"/>
    </row>
    <row r="41" spans="8:9" x14ac:dyDescent="0.25">
      <c r="H41" s="303"/>
      <c r="I41" s="303"/>
    </row>
    <row r="42" spans="8:9" x14ac:dyDescent="0.25">
      <c r="H42" s="303"/>
      <c r="I42" s="303"/>
    </row>
    <row r="44" spans="8:9" x14ac:dyDescent="0.25">
      <c r="H44" s="303"/>
      <c r="I44" s="303"/>
    </row>
    <row r="45" spans="8:9" x14ac:dyDescent="0.25">
      <c r="H45" s="303"/>
      <c r="I45" s="303"/>
    </row>
  </sheetData>
  <sheetProtection password="D367" sheet="1" objects="1" scenarios="1"/>
  <mergeCells count="31">
    <mergeCell ref="B1:E1"/>
    <mergeCell ref="B11:G11"/>
    <mergeCell ref="A2:G2"/>
    <mergeCell ref="A3:G3"/>
    <mergeCell ref="A4:G4"/>
    <mergeCell ref="B12:G12"/>
    <mergeCell ref="A5:G5"/>
    <mergeCell ref="A6:A16"/>
    <mergeCell ref="B6:G6"/>
    <mergeCell ref="B7:G7"/>
    <mergeCell ref="B8:G8"/>
    <mergeCell ref="B9:G9"/>
    <mergeCell ref="B10:G10"/>
    <mergeCell ref="B13:C13"/>
    <mergeCell ref="D13:I14"/>
    <mergeCell ref="B15:C16"/>
    <mergeCell ref="D15:I16"/>
    <mergeCell ref="A20:G20"/>
    <mergeCell ref="A21:G21"/>
    <mergeCell ref="A22:G22"/>
    <mergeCell ref="A23:G23"/>
    <mergeCell ref="A17:G17"/>
    <mergeCell ref="A18:G18"/>
    <mergeCell ref="A19:G19"/>
    <mergeCell ref="H44:H45"/>
    <mergeCell ref="I44:I45"/>
    <mergeCell ref="A24:G24"/>
    <mergeCell ref="H27:H29"/>
    <mergeCell ref="I27:I29"/>
    <mergeCell ref="H41:H42"/>
    <mergeCell ref="I41:I42"/>
  </mergeCells>
  <phoneticPr fontId="0" type="noConversion"/>
  <pageMargins left="0.75" right="0.75" top="1" bottom="1" header="0.5" footer="0.5"/>
  <pageSetup scale="93" orientation="landscape" r:id="rId1"/>
  <headerFooter alignWithMargins="0">
    <oddHeader>&amp;C&amp;"Arial,Bold"Respite Care Initiative Program Statistical Report</oddHeader>
    <oddFooter>&amp;R&amp;6&amp;F &amp;A
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6"/>
  <sheetViews>
    <sheetView showZeros="0" zoomScaleNormal="100" workbookViewId="0">
      <selection activeCell="A6" sqref="A6:B6"/>
    </sheetView>
  </sheetViews>
  <sheetFormatPr defaultRowHeight="13.2" x14ac:dyDescent="0.25"/>
  <cols>
    <col min="1" max="1" width="20.109375" customWidth="1"/>
    <col min="2" max="2" width="19.33203125" customWidth="1"/>
    <col min="3" max="6" width="20.6640625" customWidth="1"/>
  </cols>
  <sheetData>
    <row r="1" spans="1:6" ht="24.9" customHeight="1" x14ac:dyDescent="0.25">
      <c r="A1" s="1" t="s">
        <v>0</v>
      </c>
      <c r="B1" s="236">
        <f>Payment!B1</f>
        <v>0</v>
      </c>
      <c r="C1" s="264"/>
      <c r="D1" s="264"/>
      <c r="E1" s="264"/>
    </row>
    <row r="2" spans="1:6" ht="24.9" customHeight="1" x14ac:dyDescent="0.25">
      <c r="A2" s="1" t="s">
        <v>125</v>
      </c>
      <c r="B2" s="128">
        <f>Payment!B2</f>
        <v>0</v>
      </c>
      <c r="C2" s="22" t="s">
        <v>2</v>
      </c>
      <c r="D2" s="141"/>
      <c r="E2" s="90">
        <f>Payment!D2</f>
        <v>0</v>
      </c>
    </row>
    <row r="3" spans="1:6" ht="12.75" customHeight="1" thickBot="1" x14ac:dyDescent="0.3">
      <c r="A3" s="1"/>
      <c r="B3" s="2"/>
      <c r="C3" s="22"/>
      <c r="D3" s="22"/>
      <c r="E3" s="90"/>
    </row>
    <row r="4" spans="1:6" s="1" customFormat="1" x14ac:dyDescent="0.25">
      <c r="A4" s="258" t="s">
        <v>82</v>
      </c>
      <c r="B4" s="259"/>
      <c r="C4" s="333" t="s">
        <v>35</v>
      </c>
      <c r="D4" s="333" t="s">
        <v>80</v>
      </c>
      <c r="E4" s="333" t="s">
        <v>167</v>
      </c>
      <c r="F4" s="333" t="s">
        <v>161</v>
      </c>
    </row>
    <row r="5" spans="1:6" s="1" customFormat="1" ht="21" customHeight="1" x14ac:dyDescent="0.25">
      <c r="A5" s="260"/>
      <c r="B5" s="261"/>
      <c r="C5" s="334"/>
      <c r="D5" s="334"/>
      <c r="E5" s="334"/>
      <c r="F5" s="334"/>
    </row>
    <row r="6" spans="1:6" ht="20.100000000000001" customHeight="1" x14ac:dyDescent="0.25">
      <c r="A6" s="282" t="s">
        <v>168</v>
      </c>
      <c r="B6" s="256"/>
      <c r="C6" s="114"/>
      <c r="D6" s="114"/>
      <c r="E6" s="107">
        <f>D6/2</f>
        <v>0</v>
      </c>
      <c r="F6" s="107">
        <f>C6-E6</f>
        <v>0</v>
      </c>
    </row>
    <row r="7" spans="1:6" ht="20.100000000000001" customHeight="1" x14ac:dyDescent="0.25">
      <c r="A7" s="282" t="s">
        <v>169</v>
      </c>
      <c r="B7" s="256"/>
      <c r="C7" s="122"/>
      <c r="D7" s="122"/>
      <c r="E7" s="123"/>
      <c r="F7" s="118">
        <f>+C7-E7</f>
        <v>0</v>
      </c>
    </row>
    <row r="8" spans="1:6" ht="20.100000000000001" customHeight="1" x14ac:dyDescent="0.25">
      <c r="A8" s="282" t="s">
        <v>170</v>
      </c>
      <c r="B8" s="256"/>
      <c r="C8" s="115"/>
      <c r="D8" s="115"/>
      <c r="E8" s="107">
        <f t="shared" ref="E8:E13" si="0">D8/2</f>
        <v>0</v>
      </c>
      <c r="F8" s="107">
        <f t="shared" ref="F8:F13" si="1">C8-E8</f>
        <v>0</v>
      </c>
    </row>
    <row r="9" spans="1:6" ht="20.100000000000001" customHeight="1" x14ac:dyDescent="0.25">
      <c r="A9" s="282" t="s">
        <v>171</v>
      </c>
      <c r="B9" s="256"/>
      <c r="C9" s="115"/>
      <c r="D9" s="115"/>
      <c r="E9" s="107">
        <f t="shared" si="0"/>
        <v>0</v>
      </c>
      <c r="F9" s="107">
        <f t="shared" si="1"/>
        <v>0</v>
      </c>
    </row>
    <row r="10" spans="1:6" ht="20.100000000000001" customHeight="1" x14ac:dyDescent="0.25">
      <c r="A10" s="282" t="s">
        <v>195</v>
      </c>
      <c r="B10" s="256"/>
      <c r="C10" s="115"/>
      <c r="D10" s="115"/>
      <c r="E10" s="107">
        <f t="shared" si="0"/>
        <v>0</v>
      </c>
      <c r="F10" s="107">
        <f t="shared" si="1"/>
        <v>0</v>
      </c>
    </row>
    <row r="11" spans="1:6" ht="20.100000000000001" customHeight="1" x14ac:dyDescent="0.25">
      <c r="A11" s="282" t="s">
        <v>172</v>
      </c>
      <c r="B11" s="256"/>
      <c r="C11" s="115"/>
      <c r="D11" s="115"/>
      <c r="E11" s="107">
        <f t="shared" si="0"/>
        <v>0</v>
      </c>
      <c r="F11" s="107">
        <f t="shared" si="1"/>
        <v>0</v>
      </c>
    </row>
    <row r="12" spans="1:6" ht="20.100000000000001" customHeight="1" x14ac:dyDescent="0.25">
      <c r="A12" s="282" t="s">
        <v>173</v>
      </c>
      <c r="B12" s="256"/>
      <c r="C12" s="115"/>
      <c r="D12" s="115"/>
      <c r="E12" s="107">
        <f t="shared" si="0"/>
        <v>0</v>
      </c>
      <c r="F12" s="107">
        <f t="shared" si="1"/>
        <v>0</v>
      </c>
    </row>
    <row r="13" spans="1:6" ht="20.100000000000001" customHeight="1" x14ac:dyDescent="0.25">
      <c r="A13" s="117" t="s">
        <v>174</v>
      </c>
      <c r="B13" s="116"/>
      <c r="C13" s="120"/>
      <c r="D13" s="120"/>
      <c r="E13" s="107">
        <f t="shared" si="0"/>
        <v>0</v>
      </c>
      <c r="F13" s="121">
        <f t="shared" si="1"/>
        <v>0</v>
      </c>
    </row>
    <row r="14" spans="1:6" ht="20.100000000000001" customHeight="1" x14ac:dyDescent="0.25">
      <c r="A14" s="117" t="s">
        <v>179</v>
      </c>
      <c r="B14" s="116"/>
      <c r="C14" s="124">
        <f>SUM(C8:C13)</f>
        <v>0</v>
      </c>
      <c r="D14" s="124">
        <f>SUM(D8:D13)</f>
        <v>0</v>
      </c>
      <c r="E14" s="124">
        <f>SUM(E8:E13)</f>
        <v>0</v>
      </c>
      <c r="F14" s="124">
        <f>SUM(F8:F13)</f>
        <v>0</v>
      </c>
    </row>
    <row r="15" spans="1:6" ht="20.100000000000001" customHeight="1" x14ac:dyDescent="0.25">
      <c r="A15" s="117" t="s">
        <v>175</v>
      </c>
      <c r="B15" s="116"/>
      <c r="C15" s="125"/>
      <c r="D15" s="125"/>
      <c r="E15" s="118"/>
      <c r="F15" s="118"/>
    </row>
    <row r="16" spans="1:6" ht="20.100000000000001" customHeight="1" x14ac:dyDescent="0.25">
      <c r="A16" s="117" t="s">
        <v>176</v>
      </c>
      <c r="B16" s="116"/>
      <c r="C16" s="115"/>
      <c r="D16" s="115"/>
      <c r="E16" s="107">
        <f>D16/2</f>
        <v>0</v>
      </c>
      <c r="F16" s="107">
        <f>C16-E16</f>
        <v>0</v>
      </c>
    </row>
    <row r="17" spans="1:6" ht="20.100000000000001" customHeight="1" x14ac:dyDescent="0.25">
      <c r="A17" s="117" t="s">
        <v>177</v>
      </c>
      <c r="B17" s="116"/>
      <c r="C17" s="115"/>
      <c r="D17" s="115"/>
      <c r="E17" s="107">
        <f>D17/2</f>
        <v>0</v>
      </c>
      <c r="F17" s="107">
        <f>C17-E17</f>
        <v>0</v>
      </c>
    </row>
    <row r="18" spans="1:6" ht="20.100000000000001" customHeight="1" x14ac:dyDescent="0.25">
      <c r="A18" s="117" t="s">
        <v>180</v>
      </c>
      <c r="B18" s="116"/>
      <c r="C18" s="119">
        <f>C16+C17</f>
        <v>0</v>
      </c>
      <c r="D18" s="119">
        <f>D16+D17</f>
        <v>0</v>
      </c>
      <c r="E18" s="119">
        <f>E16+E17</f>
        <v>0</v>
      </c>
      <c r="F18" s="119">
        <f>F16+F17</f>
        <v>0</v>
      </c>
    </row>
    <row r="19" spans="1:6" ht="20.100000000000001" customHeight="1" x14ac:dyDescent="0.25">
      <c r="A19" s="117" t="s">
        <v>178</v>
      </c>
      <c r="B19" s="116"/>
      <c r="C19" s="115"/>
      <c r="D19" s="115"/>
      <c r="E19" s="107">
        <f>D19/2</f>
        <v>0</v>
      </c>
      <c r="F19" s="107">
        <f>C19-E19</f>
        <v>0</v>
      </c>
    </row>
    <row r="20" spans="1:6" ht="20.100000000000001" customHeight="1" x14ac:dyDescent="0.25">
      <c r="A20" s="282" t="s">
        <v>182</v>
      </c>
      <c r="B20" s="256"/>
      <c r="C20" s="171"/>
      <c r="D20" s="120"/>
      <c r="E20" s="107">
        <f>D20/2</f>
        <v>0</v>
      </c>
      <c r="F20" s="107">
        <f>C20-E20</f>
        <v>0</v>
      </c>
    </row>
    <row r="21" spans="1:6" ht="20.100000000000001" customHeight="1" thickBot="1" x14ac:dyDescent="0.3">
      <c r="A21" s="265" t="s">
        <v>21</v>
      </c>
      <c r="B21" s="266"/>
      <c r="C21" s="126">
        <f>C6+C14+C18+C19+C20</f>
        <v>0</v>
      </c>
      <c r="D21" s="126">
        <f>D6+D14+D18+D19+D20</f>
        <v>0</v>
      </c>
      <c r="E21" s="126">
        <f>E6+E14+E18+E19+E20</f>
        <v>0</v>
      </c>
      <c r="F21" s="126">
        <f>F6+F14+F18+F19+F20</f>
        <v>0</v>
      </c>
    </row>
    <row r="22" spans="1:6" ht="21" customHeight="1" x14ac:dyDescent="0.25"/>
    <row r="23" spans="1:6" x14ac:dyDescent="0.25">
      <c r="A23" t="s">
        <v>111</v>
      </c>
      <c r="B23" s="73" t="str">
        <f>IF(C21=0,"0%",E21/C21)</f>
        <v>0%</v>
      </c>
    </row>
    <row r="26" spans="1:6" x14ac:dyDescent="0.25">
      <c r="A26" s="54" t="str">
        <f>Payment!A20</f>
        <v>Revised 11/3/2025</v>
      </c>
    </row>
  </sheetData>
  <sheetProtection algorithmName="SHA-512" hashValue="BfCUaOGzNcFCh0cwqIMO1SHkdPiV2yyWn89gVsgYalkWnkIdXr9Q0dqKTYFFsUlzS2bIae9saVoVVlM22RP/2A==" saltValue="SxGBcrnqQ0IM0N4q9JkiVw==" spinCount="100000" sheet="1" objects="1" scenarios="1"/>
  <mergeCells count="15">
    <mergeCell ref="B1:E1"/>
    <mergeCell ref="A4:B5"/>
    <mergeCell ref="C4:C5"/>
    <mergeCell ref="E4:E5"/>
    <mergeCell ref="F4:F5"/>
    <mergeCell ref="A6:B6"/>
    <mergeCell ref="D4:D5"/>
    <mergeCell ref="A21:B21"/>
    <mergeCell ref="A7:B7"/>
    <mergeCell ref="A8:B8"/>
    <mergeCell ref="A9:B9"/>
    <mergeCell ref="A10:B10"/>
    <mergeCell ref="A11:B11"/>
    <mergeCell ref="A12:B12"/>
    <mergeCell ref="A20:B20"/>
  </mergeCells>
  <pageMargins left="0.84" right="0.45" top="0.75" bottom="0.5" header="0.5" footer="0.5"/>
  <pageSetup orientation="landscape" r:id="rId1"/>
  <headerFooter alignWithMargins="0">
    <oddHeader>&amp;C&amp;"Arial,Bold"&amp;12SNAP Monthly Report</oddHeader>
    <oddFooter>&amp;R&amp;6&amp;F/&amp;A
Printed on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4"/>
  <sheetViews>
    <sheetView showZeros="0" zoomScaleNormal="100" workbookViewId="0">
      <selection activeCell="A8" sqref="A8"/>
    </sheetView>
  </sheetViews>
  <sheetFormatPr defaultRowHeight="13.2" x14ac:dyDescent="0.25"/>
  <cols>
    <col min="1" max="1" width="8.6640625" customWidth="1"/>
    <col min="2" max="2" width="24.5546875" customWidth="1"/>
    <col min="3" max="3" width="16.6640625" style="67" customWidth="1"/>
    <col min="4" max="4" width="17.33203125" style="67" customWidth="1"/>
    <col min="5" max="5" width="16.6640625" style="67" customWidth="1"/>
    <col min="6" max="6" width="17.44140625" style="67" customWidth="1"/>
    <col min="7" max="7" width="16.6640625" style="67" customWidth="1"/>
    <col min="8" max="8" width="12" customWidth="1"/>
  </cols>
  <sheetData>
    <row r="1" spans="1:7" s="1" customFormat="1" ht="18" customHeight="1" x14ac:dyDescent="0.25">
      <c r="A1" s="1" t="s">
        <v>0</v>
      </c>
      <c r="B1" s="236">
        <f>Payment!B1</f>
        <v>0</v>
      </c>
      <c r="C1" s="264"/>
      <c r="D1" s="58" t="s">
        <v>83</v>
      </c>
      <c r="E1" s="21">
        <f>Payment!B2</f>
        <v>0</v>
      </c>
      <c r="F1" s="58" t="s">
        <v>2</v>
      </c>
      <c r="G1" s="23">
        <f>Payment!D2</f>
        <v>0</v>
      </c>
    </row>
    <row r="3" spans="1:7" s="60" customFormat="1" ht="39.6" x14ac:dyDescent="0.25">
      <c r="A3" s="335" t="s">
        <v>84</v>
      </c>
      <c r="B3" s="336"/>
      <c r="C3" s="59" t="s">
        <v>85</v>
      </c>
      <c r="D3" s="59" t="s">
        <v>86</v>
      </c>
      <c r="E3" s="59" t="s">
        <v>87</v>
      </c>
      <c r="F3" s="59" t="s">
        <v>88</v>
      </c>
      <c r="G3" s="59" t="s">
        <v>89</v>
      </c>
    </row>
    <row r="4" spans="1:7" ht="20.100000000000001" customHeight="1" x14ac:dyDescent="0.25">
      <c r="A4" s="138" t="s">
        <v>90</v>
      </c>
      <c r="B4" s="61"/>
      <c r="C4" s="10"/>
      <c r="D4" s="10"/>
      <c r="E4" s="62">
        <f t="shared" ref="E4:E13" si="0">SUM(C4:D4)</f>
        <v>0</v>
      </c>
      <c r="F4" s="10"/>
      <c r="G4" s="10"/>
    </row>
    <row r="5" spans="1:7" ht="20.100000000000001" customHeight="1" x14ac:dyDescent="0.25">
      <c r="A5" s="138" t="s">
        <v>31</v>
      </c>
      <c r="B5" s="61"/>
      <c r="C5" s="10"/>
      <c r="D5" s="10"/>
      <c r="E5" s="62">
        <f t="shared" si="0"/>
        <v>0</v>
      </c>
      <c r="F5" s="10"/>
      <c r="G5" s="10"/>
    </row>
    <row r="6" spans="1:7" ht="20.100000000000001" customHeight="1" x14ac:dyDescent="0.25">
      <c r="A6" s="63" t="s">
        <v>91</v>
      </c>
      <c r="B6" s="64"/>
      <c r="C6" s="62">
        <f>+C4+C5</f>
        <v>0</v>
      </c>
      <c r="D6" s="62">
        <f>+D4+D5</f>
        <v>0</v>
      </c>
      <c r="E6" s="62">
        <f t="shared" si="0"/>
        <v>0</v>
      </c>
      <c r="F6" s="62">
        <f>+F4+F5</f>
        <v>0</v>
      </c>
      <c r="G6" s="62">
        <f>+G4+G5</f>
        <v>0</v>
      </c>
    </row>
    <row r="7" spans="1:7" ht="20.100000000000001" customHeight="1" x14ac:dyDescent="0.25">
      <c r="A7" s="139" t="s">
        <v>92</v>
      </c>
      <c r="B7" s="61"/>
      <c r="C7" s="10"/>
      <c r="D7" s="10"/>
      <c r="E7" s="62">
        <f t="shared" si="0"/>
        <v>0</v>
      </c>
      <c r="F7" s="10"/>
      <c r="G7" s="10"/>
    </row>
    <row r="8" spans="1:7" ht="20.100000000000001" customHeight="1" x14ac:dyDescent="0.25">
      <c r="A8" s="139" t="s">
        <v>93</v>
      </c>
      <c r="B8" s="61"/>
      <c r="C8" s="10"/>
      <c r="D8" s="10"/>
      <c r="E8" s="62">
        <f t="shared" si="0"/>
        <v>0</v>
      </c>
      <c r="F8" s="10"/>
      <c r="G8" s="10"/>
    </row>
    <row r="9" spans="1:7" ht="20.100000000000001" customHeight="1" x14ac:dyDescent="0.25">
      <c r="A9" s="139" t="s">
        <v>94</v>
      </c>
      <c r="B9" s="61"/>
      <c r="C9" s="10"/>
      <c r="D9" s="10"/>
      <c r="E9" s="62">
        <f t="shared" si="0"/>
        <v>0</v>
      </c>
      <c r="F9" s="10"/>
      <c r="G9" s="10"/>
    </row>
    <row r="10" spans="1:7" ht="20.100000000000001" customHeight="1" x14ac:dyDescent="0.25">
      <c r="A10" s="63" t="s">
        <v>95</v>
      </c>
      <c r="B10" s="64"/>
      <c r="C10" s="62">
        <f>SUM(C7:C9)</f>
        <v>0</v>
      </c>
      <c r="D10" s="62">
        <f>SUM(D7:D9)</f>
        <v>0</v>
      </c>
      <c r="E10" s="62">
        <f t="shared" si="0"/>
        <v>0</v>
      </c>
      <c r="F10" s="62">
        <f>SUM(F7:F9)</f>
        <v>0</v>
      </c>
      <c r="G10" s="62">
        <f>SUM(G7:G9)</f>
        <v>0</v>
      </c>
    </row>
    <row r="11" spans="1:7" ht="20.100000000000001" customHeight="1" x14ac:dyDescent="0.25">
      <c r="A11" s="140" t="s">
        <v>96</v>
      </c>
      <c r="B11" s="61"/>
      <c r="C11" s="10"/>
      <c r="D11" s="10"/>
      <c r="E11" s="62">
        <f t="shared" si="0"/>
        <v>0</v>
      </c>
      <c r="F11" s="10"/>
      <c r="G11" s="10"/>
    </row>
    <row r="12" spans="1:7" ht="20.100000000000001" customHeight="1" x14ac:dyDescent="0.25">
      <c r="A12" s="140" t="s">
        <v>97</v>
      </c>
      <c r="B12" s="61"/>
      <c r="C12" s="10"/>
      <c r="D12" s="10"/>
      <c r="E12" s="62">
        <f t="shared" si="0"/>
        <v>0</v>
      </c>
      <c r="F12" s="10"/>
      <c r="G12" s="10"/>
    </row>
    <row r="13" spans="1:7" ht="20.100000000000001" customHeight="1" x14ac:dyDescent="0.25">
      <c r="A13" s="140" t="s">
        <v>98</v>
      </c>
      <c r="B13" s="61"/>
      <c r="C13" s="10"/>
      <c r="D13" s="10"/>
      <c r="E13" s="62">
        <f t="shared" si="0"/>
        <v>0</v>
      </c>
      <c r="F13" s="10"/>
      <c r="G13" s="10"/>
    </row>
    <row r="14" spans="1:7" ht="20.100000000000001" customHeight="1" x14ac:dyDescent="0.25">
      <c r="A14" s="140" t="s">
        <v>99</v>
      </c>
      <c r="B14" s="61"/>
      <c r="C14" s="10"/>
      <c r="D14" s="10"/>
      <c r="E14" s="62">
        <f>SUM(C14:D14)</f>
        <v>0</v>
      </c>
      <c r="F14" s="10"/>
      <c r="G14" s="10"/>
    </row>
    <row r="15" spans="1:7" ht="20.100000000000001" customHeight="1" x14ac:dyDescent="0.25">
      <c r="A15" s="140" t="s">
        <v>100</v>
      </c>
      <c r="B15" s="61"/>
      <c r="C15" s="10"/>
      <c r="D15" s="10"/>
      <c r="E15" s="62">
        <f>SUM(C15:D15)</f>
        <v>0</v>
      </c>
      <c r="F15" s="10"/>
      <c r="G15" s="10"/>
    </row>
    <row r="16" spans="1:7" ht="20.100000000000001" customHeight="1" x14ac:dyDescent="0.25">
      <c r="A16" s="63" t="s">
        <v>101</v>
      </c>
      <c r="B16" s="64"/>
      <c r="C16" s="62">
        <f>SUM(C11:C15)</f>
        <v>0</v>
      </c>
      <c r="D16" s="62">
        <f>SUM(D11:D15)</f>
        <v>0</v>
      </c>
      <c r="E16" s="62">
        <f>SUM(C16:D16)</f>
        <v>0</v>
      </c>
      <c r="F16" s="62">
        <f>SUM(F11:F15)</f>
        <v>0</v>
      </c>
      <c r="G16" s="62">
        <f>SUM(G11:G15)</f>
        <v>0</v>
      </c>
    </row>
    <row r="17" spans="1:7" ht="19.5" customHeight="1" x14ac:dyDescent="0.3">
      <c r="A17" s="65" t="s">
        <v>102</v>
      </c>
      <c r="B17" s="66"/>
      <c r="C17" s="62">
        <f>+C6+C10+C16</f>
        <v>0</v>
      </c>
      <c r="D17" s="62">
        <f>+D6+D10+D16</f>
        <v>0</v>
      </c>
      <c r="E17" s="62">
        <f>SUM(C17:D17)</f>
        <v>0</v>
      </c>
      <c r="F17" s="62">
        <f>+F6+F10+F16</f>
        <v>0</v>
      </c>
      <c r="G17" s="62">
        <f>+G6+G10+G16</f>
        <v>0</v>
      </c>
    </row>
    <row r="19" spans="1:7" x14ac:dyDescent="0.25">
      <c r="A19" s="1"/>
      <c r="B19" s="1"/>
    </row>
    <row r="20" spans="1:7" x14ac:dyDescent="0.25">
      <c r="A20" s="1"/>
      <c r="B20" s="1"/>
      <c r="D20" s="58"/>
      <c r="F20" s="58" t="s">
        <v>103</v>
      </c>
      <c r="G20" s="69">
        <f>+F17+G17</f>
        <v>0</v>
      </c>
    </row>
    <row r="21" spans="1:7" x14ac:dyDescent="0.25">
      <c r="A21" s="1"/>
      <c r="B21" s="1"/>
      <c r="F21" s="58" t="s">
        <v>104</v>
      </c>
      <c r="G21" s="74" t="str">
        <f>IF(G20=0,"0% ",G20/(E17+G20))</f>
        <v xml:space="preserve">0% </v>
      </c>
    </row>
    <row r="23" spans="1:7" x14ac:dyDescent="0.25">
      <c r="A23" s="1"/>
      <c r="B23" s="1"/>
      <c r="C23" s="112"/>
      <c r="D23" s="112"/>
    </row>
    <row r="24" spans="1:7" x14ac:dyDescent="0.25">
      <c r="B24" s="87" t="s">
        <v>208</v>
      </c>
      <c r="C24" s="68"/>
      <c r="F24" s="87" t="s">
        <v>209</v>
      </c>
      <c r="G24" s="68"/>
    </row>
    <row r="25" spans="1:7" x14ac:dyDescent="0.25">
      <c r="A25" s="67"/>
      <c r="B25" s="71" t="s">
        <v>36</v>
      </c>
      <c r="C25" s="74" t="str">
        <f>IF(C24=0,"0%",E17/C24)</f>
        <v>0%</v>
      </c>
      <c r="F25" s="71" t="s">
        <v>36</v>
      </c>
      <c r="G25" s="74" t="str">
        <f>IF(G24=0,"0%",(F17+G17)/G24)</f>
        <v>0%</v>
      </c>
    </row>
    <row r="26" spans="1:7" x14ac:dyDescent="0.25">
      <c r="A26" s="54"/>
    </row>
    <row r="27" spans="1:7" x14ac:dyDescent="0.25">
      <c r="A27" s="54" t="str">
        <f>Payment!A20</f>
        <v>Revised 11/3/2025</v>
      </c>
      <c r="G27" s="70"/>
    </row>
    <row r="34" spans="6:6" x14ac:dyDescent="0.25">
      <c r="F34" s="71"/>
    </row>
  </sheetData>
  <sheetProtection algorithmName="SHA-512" hashValue="6Vj5hq7mwhACbkIGsN28p2bTY9PxJM3QMq5n0q+q/0WoE4wydZSAz/UqPDwhC2a5emYQrs84JMBKlz4lbfTV9A==" saltValue="4Ejbmf0/XkURNMRqZcs3OA==" spinCount="100000" sheet="1" objects="1" scenarios="1"/>
  <mergeCells count="2">
    <mergeCell ref="B1:C1"/>
    <mergeCell ref="A3:B3"/>
  </mergeCells>
  <pageMargins left="0.7" right="0.7" top="0.75" bottom="0.75" header="0.3" footer="0.3"/>
  <pageSetup orientation="landscape" r:id="rId1"/>
  <headerFooter>
    <oddHeader>&amp;C&amp;"Arial,Bold"Title V DOL Senior Community Service Employment Program (SCSEP)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0e571ce1-07d3-4480-bf75-fb9c6ac3b3af">Forms/Reports</Category>
    <_dlc_DocId xmlns="89461f00-0b74-46d7-ba90-7a84aa4e2ee4">NKAHMF2WWKTP-54631402-2068</_dlc_DocId>
    <_dlc_DocIdUrl xmlns="89461f00-0b74-46d7-ba90-7a84aa4e2ee4">
      <Url>https://sharepoint.wwrc.net/VDAproviders/_layouts/15/DocIdRedir.aspx?ID=NKAHMF2WWKTP-54631402-2068</Url>
      <Description>NKAHMF2WWKTP-54631402-2068</Description>
    </_dlc_DocIdUrl>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DC26EE72F728479819838AE2A89E7E" ma:contentTypeVersion="10" ma:contentTypeDescription="Create a new document." ma:contentTypeScope="" ma:versionID="b8b3b26dded6559a3450a7b34a932c31">
  <xsd:schema xmlns:xsd="http://www.w3.org/2001/XMLSchema" xmlns:xs="http://www.w3.org/2001/XMLSchema" xmlns:p="http://schemas.microsoft.com/office/2006/metadata/properties" xmlns:ns1="http://schemas.microsoft.com/sharepoint/v3" xmlns:ns2="89461f00-0b74-46d7-ba90-7a84aa4e2ee4" xmlns:ns3="0e571ce1-07d3-4480-bf75-fb9c6ac3b3af" targetNamespace="http://schemas.microsoft.com/office/2006/metadata/properties" ma:root="true" ma:fieldsID="124434feb4f7e149dcc8ffcf999c4338" ns1:_="" ns2:_="" ns3:_="">
    <xsd:import namespace="http://schemas.microsoft.com/sharepoint/v3"/>
    <xsd:import namespace="89461f00-0b74-46d7-ba90-7a84aa4e2ee4"/>
    <xsd:import namespace="0e571ce1-07d3-4480-bf75-fb9c6ac3b3af"/>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461f00-0b74-46d7-ba90-7a84aa4e2e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571ce1-07d3-4480-bf75-fb9c6ac3b3af" elementFormDefault="qualified">
    <xsd:import namespace="http://schemas.microsoft.com/office/2006/documentManagement/types"/>
    <xsd:import namespace="http://schemas.microsoft.com/office/infopath/2007/PartnerControls"/>
    <xsd:element name="Category" ma:index="7" nillable="true" ma:displayName="Category" ma:internalName="Categor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5B3BE0-4C06-4FF6-B8AF-D5710F564189}">
  <ds:schemaRef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 ds:uri="2bc2e994-2e3b-4582-bff9-dab2b9bee964"/>
    <ds:schemaRef ds:uri="e29f7b87-6d27-4949-b528-f30a3114a4ad"/>
  </ds:schemaRefs>
</ds:datastoreItem>
</file>

<file path=customXml/itemProps2.xml><?xml version="1.0" encoding="utf-8"?>
<ds:datastoreItem xmlns:ds="http://schemas.openxmlformats.org/officeDocument/2006/customXml" ds:itemID="{DCB425F7-4F0F-4341-B01E-CC565FCC14E2}">
  <ds:schemaRefs>
    <ds:schemaRef ds:uri="http://schemas.microsoft.com/sharepoint/v3/contenttype/forms"/>
  </ds:schemaRefs>
</ds:datastoreItem>
</file>

<file path=customXml/itemProps3.xml><?xml version="1.0" encoding="utf-8"?>
<ds:datastoreItem xmlns:ds="http://schemas.openxmlformats.org/officeDocument/2006/customXml" ds:itemID="{31027B07-668E-458E-89ED-4CCA8E99EBA8}"/>
</file>

<file path=customXml/itemProps4.xml><?xml version="1.0" encoding="utf-8"?>
<ds:datastoreItem xmlns:ds="http://schemas.openxmlformats.org/officeDocument/2006/customXml" ds:itemID="{7E428171-6D8E-4003-B5AC-5463DBEF21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Payment</vt:lpstr>
      <vt:lpstr>Request Instructions</vt:lpstr>
      <vt:lpstr>Request</vt:lpstr>
      <vt:lpstr>NWD Grant Fund</vt:lpstr>
      <vt:lpstr>Directed Appropriations</vt:lpstr>
      <vt:lpstr>Respite Care Initiative</vt:lpstr>
      <vt:lpstr>Respite Program</vt:lpstr>
      <vt:lpstr>SNAP</vt:lpstr>
      <vt:lpstr>Title V DOL</vt:lpstr>
      <vt:lpstr>GPMS Title V</vt:lpstr>
      <vt:lpstr>Payment!Print_Area</vt:lpstr>
      <vt:lpstr>Request!Print_Area</vt:lpstr>
      <vt:lpstr>'Request Instructions'!Print_Area</vt:lpstr>
      <vt:lpstr>'Respite Care Initiative'!Print_Area</vt:lpstr>
      <vt:lpstr>'Respite Program'!Print_Area</vt:lpstr>
      <vt:lpstr>Request!Print_Titles</vt:lpstr>
      <vt:lpstr>'Request 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Aging Monthly Report - Other Contracts</dc:title>
  <dc:creator>DARS-VDA</dc:creator>
  <cp:lastModifiedBy>Brinkley, Tanya (DARS)</cp:lastModifiedBy>
  <cp:lastPrinted>2022-10-06T20:17:20Z</cp:lastPrinted>
  <dcterms:created xsi:type="dcterms:W3CDTF">2001-08-22T19:31:14Z</dcterms:created>
  <dcterms:modified xsi:type="dcterms:W3CDTF">2025-11-03T16:24:07Z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4a61f35f-a4b6-48d6-8ff3-481c61359d00</vt:lpwstr>
  </property>
  <property fmtid="{D5CDD505-2E9C-101B-9397-08002B2CF9AE}" pid="3" name="ContentTypeId">
    <vt:lpwstr>0x010100FCDC26EE72F728479819838AE2A89E7E</vt:lpwstr>
  </property>
</Properties>
</file>